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perty\Private\TEMPWORK\LGA\LGA 2027\Website Documents\"/>
    </mc:Choice>
  </mc:AlternateContent>
  <xr:revisionPtr revIDLastSave="0" documentId="13_ncr:1_{9AD1C31E-6B0C-493B-9072-0E74147FA29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LGA 2027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1" i="1" l="1"/>
  <c r="X11" i="1"/>
  <c r="AN867" i="1"/>
  <c r="AL2" i="1"/>
  <c r="R45" i="1"/>
  <c r="S45" i="1" s="1"/>
  <c r="AS45" i="1" l="1"/>
  <c r="AR45" i="1"/>
  <c r="AQ45" i="1"/>
  <c r="AN44" i="1"/>
  <c r="AN45" i="1"/>
  <c r="AJ45" i="1"/>
  <c r="AI45" i="1"/>
  <c r="AH45" i="1" l="1"/>
  <c r="AG45" i="1"/>
  <c r="AE45" i="1"/>
  <c r="AD45" i="1"/>
  <c r="AC45" i="1"/>
  <c r="V45" i="1" l="1"/>
  <c r="AF45" i="1" s="1"/>
  <c r="AK45" i="1" s="1"/>
  <c r="AL45" i="1" s="1"/>
  <c r="Y45" i="1"/>
  <c r="K45" i="1"/>
  <c r="H44" i="1" l="1"/>
  <c r="H45" i="1"/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F11" i="1"/>
  <c r="AR704" i="1" l="1"/>
  <c r="AQ704" i="1"/>
  <c r="AN704" i="1"/>
  <c r="AI704" i="1"/>
  <c r="AH704" i="1"/>
  <c r="AG704" i="1"/>
  <c r="AD704" i="1"/>
  <c r="AC704" i="1"/>
  <c r="Y704" i="1"/>
  <c r="V704" i="1"/>
  <c r="R704" i="1"/>
  <c r="S704" i="1" s="1"/>
  <c r="K704" i="1"/>
  <c r="AE704" i="1"/>
  <c r="AE705" i="1"/>
  <c r="K705" i="1"/>
  <c r="R705" i="1"/>
  <c r="S705" i="1" s="1"/>
  <c r="V705" i="1"/>
  <c r="Y705" i="1"/>
  <c r="AC705" i="1"/>
  <c r="AD705" i="1"/>
  <c r="AF705" i="1"/>
  <c r="AG705" i="1"/>
  <c r="AH705" i="1"/>
  <c r="AI705" i="1"/>
  <c r="AN705" i="1"/>
  <c r="AQ705" i="1"/>
  <c r="AR705" i="1"/>
  <c r="AS705" i="1" l="1"/>
  <c r="AF704" i="1"/>
  <c r="AJ705" i="1"/>
  <c r="AK705" i="1" s="1"/>
  <c r="AJ704" i="1"/>
  <c r="AS704" i="1"/>
  <c r="AK704" i="1" l="1"/>
  <c r="AH256" i="1"/>
  <c r="AH779" i="1"/>
  <c r="AH703" i="1"/>
  <c r="AH338" i="1"/>
  <c r="AH132" i="1"/>
  <c r="AH234" i="1"/>
  <c r="AH92" i="1"/>
  <c r="AH91" i="1"/>
  <c r="AH516" i="1"/>
  <c r="AH575" i="1"/>
  <c r="AH290" i="1"/>
  <c r="AH814" i="1"/>
  <c r="AH831" i="1"/>
  <c r="AH44" i="1"/>
  <c r="AH687" i="1"/>
  <c r="AH421" i="1"/>
  <c r="AH843" i="1"/>
  <c r="AH221" i="1"/>
  <c r="AH591" i="1"/>
  <c r="AH155" i="1"/>
  <c r="AH53" i="1"/>
  <c r="AH515" i="1"/>
  <c r="AH566" i="1"/>
  <c r="AH360" i="1"/>
  <c r="AH387" i="1"/>
  <c r="AH807" i="1"/>
  <c r="AH344" i="1"/>
  <c r="AH615" i="1"/>
  <c r="AH771" i="1"/>
  <c r="AH233" i="1"/>
  <c r="AH600" i="1"/>
  <c r="AH154" i="1"/>
  <c r="AH766" i="1"/>
  <c r="AH185" i="1"/>
  <c r="AH200" i="1"/>
  <c r="AH266" i="1"/>
  <c r="AH220" i="1"/>
  <c r="AH443" i="1"/>
  <c r="AH288" i="1"/>
  <c r="AH855" i="1"/>
  <c r="AH424" i="1"/>
  <c r="AH122" i="1"/>
  <c r="AH451" i="1"/>
  <c r="AH395" i="1"/>
  <c r="AH102" i="1"/>
  <c r="AH791" i="1"/>
  <c r="AH662" i="1"/>
  <c r="AH435" i="1"/>
  <c r="AH337" i="1"/>
  <c r="AH634" i="1"/>
  <c r="AH255" i="1"/>
  <c r="AH489" i="1"/>
  <c r="AH219" i="1"/>
  <c r="AH633" i="1"/>
  <c r="AH116" i="1"/>
  <c r="AH790" i="1"/>
  <c r="AH736" i="1"/>
  <c r="AH460" i="1"/>
  <c r="AH787" i="1"/>
  <c r="AH101" i="1"/>
  <c r="AH632" i="1"/>
  <c r="AH686" i="1"/>
  <c r="AH549" i="1"/>
  <c r="AH599" i="1"/>
  <c r="AH434" i="1"/>
  <c r="AH100" i="1"/>
  <c r="AH631" i="1"/>
  <c r="AH74" i="1"/>
  <c r="AH786" i="1"/>
  <c r="AH184" i="1"/>
  <c r="AH548" i="1"/>
  <c r="AH611" i="1"/>
  <c r="AH842" i="1"/>
  <c r="AH550" i="1"/>
  <c r="AH476" i="1"/>
  <c r="AH547" i="1"/>
  <c r="AH143" i="1"/>
  <c r="AH401" i="1"/>
  <c r="AH384" i="1"/>
  <c r="AH524" i="1"/>
  <c r="AH250" i="1"/>
  <c r="AH52" i="1"/>
  <c r="AH442" i="1"/>
  <c r="AH574" i="1"/>
  <c r="AH171" i="1"/>
  <c r="AH444" i="1"/>
  <c r="AH590" i="1"/>
  <c r="AH412" i="1"/>
  <c r="AH685" i="1"/>
  <c r="AH287" i="1"/>
  <c r="AH770" i="1"/>
  <c r="AH553" i="1"/>
  <c r="AH51" i="1"/>
  <c r="AH131" i="1"/>
  <c r="AH411" i="1"/>
  <c r="AH488" i="1"/>
  <c r="AH17" i="1"/>
  <c r="AH336" i="1"/>
  <c r="AH475" i="1"/>
  <c r="AH189" i="1"/>
  <c r="AH359" i="1"/>
  <c r="AH565" i="1"/>
  <c r="AH661" i="1"/>
  <c r="AH433" i="1"/>
  <c r="AH153" i="1"/>
  <c r="AH841" i="1"/>
  <c r="AH806" i="1"/>
  <c r="AH529" i="1"/>
  <c r="AH420" i="1"/>
  <c r="AH432" i="1"/>
  <c r="AH657" i="1"/>
  <c r="AH598" i="1"/>
  <c r="AH130" i="1"/>
  <c r="AH369" i="1"/>
  <c r="AH733" i="1"/>
  <c r="AH732" i="1"/>
  <c r="AH504" i="1"/>
  <c r="AH804" i="1"/>
  <c r="AH614" i="1"/>
  <c r="AH853" i="1"/>
  <c r="AH809" i="1"/>
  <c r="AH731" i="1"/>
  <c r="AH866" i="1"/>
  <c r="AH730" i="1"/>
  <c r="AH823" i="1"/>
  <c r="AH552" i="1"/>
  <c r="AH32" i="1"/>
  <c r="AH739" i="1"/>
  <c r="AH73" i="1"/>
  <c r="AH840" i="1"/>
  <c r="AH737" i="1"/>
  <c r="AH729" i="1"/>
  <c r="AH335" i="1"/>
  <c r="AH82" i="1"/>
  <c r="AH232" i="1"/>
  <c r="AH286" i="1"/>
  <c r="AH37" i="1"/>
  <c r="AH735" i="1"/>
  <c r="AH314" i="1"/>
  <c r="AH358" i="1"/>
  <c r="AH183" i="1"/>
  <c r="AH854" i="1"/>
  <c r="AH50" i="1"/>
  <c r="AH474" i="1"/>
  <c r="AH81" i="1"/>
  <c r="AH500" i="1"/>
  <c r="AH76" i="1"/>
  <c r="AH419" i="1"/>
  <c r="AH385" i="1"/>
  <c r="AH300" i="1"/>
  <c r="AH610" i="1"/>
  <c r="AH148" i="1"/>
  <c r="AH441" i="1"/>
  <c r="AH523" i="1"/>
  <c r="AH696" i="1"/>
  <c r="AH129" i="1"/>
  <c r="AH597" i="1"/>
  <c r="AH785" i="1"/>
  <c r="AH630" i="1"/>
  <c r="AH90" i="1"/>
  <c r="AH795" i="1"/>
  <c r="AH695" i="1"/>
  <c r="AH57" i="1"/>
  <c r="AH734" i="1"/>
  <c r="AH738" i="1"/>
  <c r="AH487" i="1"/>
  <c r="AH629" i="1"/>
  <c r="AH285" i="1"/>
  <c r="AH284" i="1"/>
  <c r="AH308" i="1"/>
  <c r="AH644" i="1"/>
  <c r="AH142" i="1"/>
  <c r="AH563" i="1"/>
  <c r="AH573" i="1"/>
  <c r="AH410" i="1"/>
  <c r="AH514" i="1"/>
  <c r="AH235" i="1"/>
  <c r="AH231" i="1"/>
  <c r="AH128" i="1"/>
  <c r="AH473" i="1"/>
  <c r="AH513" i="1"/>
  <c r="AH832" i="1"/>
  <c r="AH603" i="1"/>
  <c r="AH182" i="1"/>
  <c r="AH486" i="1"/>
  <c r="AH728" i="1"/>
  <c r="AH663" i="1"/>
  <c r="AH839" i="1"/>
  <c r="AH283" i="1"/>
  <c r="AH727" i="1"/>
  <c r="AH859" i="1"/>
  <c r="AH567" i="1"/>
  <c r="AH528" i="1"/>
  <c r="AH282" i="1"/>
  <c r="AH170" i="1"/>
  <c r="AH546" i="1"/>
  <c r="AH281" i="1"/>
  <c r="AH684" i="1"/>
  <c r="AH56" i="1"/>
  <c r="AH628" i="1"/>
  <c r="AH643" i="1"/>
  <c r="AH115" i="1"/>
  <c r="AH357" i="1"/>
  <c r="AH627" i="1"/>
  <c r="AH254" i="1"/>
  <c r="AH619" i="1"/>
  <c r="AH356" i="1"/>
  <c r="AH375" i="1"/>
  <c r="AH181" i="1"/>
  <c r="AH472" i="1"/>
  <c r="AH28" i="1"/>
  <c r="AH491" i="1"/>
  <c r="AH348" i="1"/>
  <c r="AH683" i="1"/>
  <c r="AH694" i="1"/>
  <c r="AH355" i="1"/>
  <c r="AH461" i="1"/>
  <c r="AH230" i="1"/>
  <c r="AH865" i="1"/>
  <c r="AH296" i="1"/>
  <c r="AH618" i="1"/>
  <c r="AH418" i="1"/>
  <c r="AH572" i="1"/>
  <c r="AH812" i="1"/>
  <c r="AH114" i="1"/>
  <c r="AH259" i="1"/>
  <c r="AH562" i="1"/>
  <c r="AH113" i="1"/>
  <c r="AH471" i="1"/>
  <c r="AH229" i="1"/>
  <c r="AH522" i="1"/>
  <c r="AH545" i="1"/>
  <c r="AH354" i="1"/>
  <c r="AH75" i="1"/>
  <c r="AH459" i="1"/>
  <c r="AH543" i="1"/>
  <c r="AH319" i="1"/>
  <c r="AH16" i="1"/>
  <c r="AH743" i="1"/>
  <c r="AH542" i="1"/>
  <c r="AH856" i="1"/>
  <c r="AH228" i="1"/>
  <c r="AH431" i="1"/>
  <c r="AH211" i="1"/>
  <c r="AH65" i="1"/>
  <c r="AH682" i="1"/>
  <c r="AH530" i="1"/>
  <c r="AH295" i="1"/>
  <c r="AH824" i="1"/>
  <c r="AH458" i="1"/>
  <c r="AH642" i="1"/>
  <c r="AH617" i="1"/>
  <c r="AH343" i="1"/>
  <c r="AH347" i="1"/>
  <c r="AH43" i="1"/>
  <c r="AH822" i="1"/>
  <c r="AH64" i="1"/>
  <c r="AH815" i="1"/>
  <c r="AH808" i="1"/>
  <c r="AH34" i="1"/>
  <c r="AH24" i="1"/>
  <c r="AH99" i="1"/>
  <c r="AH440" i="1"/>
  <c r="AH374" i="1"/>
  <c r="AH650" i="1"/>
  <c r="AH602" i="1"/>
  <c r="AH608" i="1"/>
  <c r="AH505" i="1"/>
  <c r="AH127" i="1"/>
  <c r="AH265" i="1"/>
  <c r="AH167" i="1"/>
  <c r="AH784" i="1"/>
  <c r="AH589" i="1"/>
  <c r="AH503" i="1"/>
  <c r="AH803" i="1"/>
  <c r="AH430" i="1"/>
  <c r="AH541" i="1"/>
  <c r="AH80" i="1"/>
  <c r="AH180" i="1"/>
  <c r="AH789" i="1"/>
  <c r="AH698" i="1"/>
  <c r="AH353" i="1"/>
  <c r="AH292" i="1"/>
  <c r="AH98" i="1"/>
  <c r="AH601" i="1"/>
  <c r="AH710" i="1"/>
  <c r="AH318" i="1"/>
  <c r="AH649" i="1"/>
  <c r="AH210" i="1"/>
  <c r="AH382" i="1"/>
  <c r="AH334" i="1"/>
  <c r="AH830" i="1"/>
  <c r="AH249" i="1"/>
  <c r="AH757" i="1"/>
  <c r="AH152" i="1"/>
  <c r="AH612" i="1"/>
  <c r="AH279" i="1"/>
  <c r="AH477" i="1"/>
  <c r="AH641" i="1"/>
  <c r="AH648" i="1"/>
  <c r="AH749" i="1"/>
  <c r="AH626" i="1"/>
  <c r="AH346" i="1"/>
  <c r="AH141" i="1"/>
  <c r="AH852" i="1"/>
  <c r="AH851" i="1"/>
  <c r="AH394" i="1"/>
  <c r="AH121" i="1"/>
  <c r="AH373" i="1"/>
  <c r="AH304" i="1"/>
  <c r="AH278" i="1"/>
  <c r="AH299" i="1"/>
  <c r="AH222" i="1"/>
  <c r="AH838" i="1"/>
  <c r="AH409" i="1"/>
  <c r="AH781" i="1"/>
  <c r="AH307" i="1"/>
  <c r="AH209" i="1"/>
  <c r="AH625" i="1"/>
  <c r="AH776" i="1"/>
  <c r="AH208" i="1"/>
  <c r="AH120" i="1"/>
  <c r="AH457" i="1"/>
  <c r="AH187" i="1"/>
  <c r="AH429" i="1"/>
  <c r="AH588" i="1"/>
  <c r="AH188" i="1"/>
  <c r="AH179" i="1"/>
  <c r="AH783" i="1"/>
  <c r="AH723" i="1"/>
  <c r="AH722" i="1"/>
  <c r="AH294" i="1"/>
  <c r="AH289" i="1"/>
  <c r="AH742" i="1"/>
  <c r="AH680" i="1"/>
  <c r="AH679" i="1"/>
  <c r="AH587" i="1"/>
  <c r="AH15" i="1"/>
  <c r="AH14" i="1"/>
  <c r="AH775" i="1"/>
  <c r="AH119" i="1"/>
  <c r="AH408" i="1"/>
  <c r="AH802" i="1"/>
  <c r="AH381" i="1"/>
  <c r="AH333" i="1"/>
  <c r="AH609" i="1"/>
  <c r="AH490" i="1"/>
  <c r="AH72" i="1"/>
  <c r="AH277" i="1"/>
  <c r="AH850" i="1"/>
  <c r="AH293" i="1"/>
  <c r="AH199" i="1"/>
  <c r="AH71" i="1"/>
  <c r="AH166" i="1"/>
  <c r="AH248" i="1"/>
  <c r="AH801" i="1"/>
  <c r="AH423" i="1"/>
  <c r="AH656" i="1"/>
  <c r="AH70" i="1"/>
  <c r="AH380" i="1"/>
  <c r="AH821" i="1"/>
  <c r="AH227" i="1"/>
  <c r="AH407" i="1"/>
  <c r="AH485" i="1"/>
  <c r="AH655" i="1"/>
  <c r="AH624" i="1"/>
  <c r="AH596" i="1"/>
  <c r="AH379" i="1"/>
  <c r="AH276" i="1"/>
  <c r="AH647" i="1"/>
  <c r="AH111" i="1"/>
  <c r="AH765" i="1"/>
  <c r="AH275" i="1"/>
  <c r="AH595" i="1"/>
  <c r="AH372" i="1"/>
  <c r="AH470" i="1"/>
  <c r="AH607" i="1"/>
  <c r="AH450" i="1"/>
  <c r="AH512" i="1"/>
  <c r="AH29" i="1"/>
  <c r="AH126" i="1"/>
  <c r="AH186" i="1"/>
  <c r="AH820" i="1"/>
  <c r="AH837" i="1"/>
  <c r="AH393" i="1"/>
  <c r="AH417" i="1"/>
  <c r="AH484" i="1"/>
  <c r="AH678" i="1"/>
  <c r="AH147" i="1"/>
  <c r="AH586" i="1"/>
  <c r="AH605" i="1"/>
  <c r="AH469" i="1"/>
  <c r="AH819" i="1"/>
  <c r="AH332" i="1"/>
  <c r="AH317" i="1"/>
  <c r="AH226" i="1"/>
  <c r="AH805" i="1"/>
  <c r="AH368" i="1"/>
  <c r="AH623" i="1"/>
  <c r="AH178" i="1"/>
  <c r="AH800" i="1"/>
  <c r="AH810" i="1"/>
  <c r="AH342" i="1"/>
  <c r="AH499" i="1"/>
  <c r="AH811" i="1"/>
  <c r="AH112" i="1"/>
  <c r="AH42" i="1"/>
  <c r="AH352" i="1"/>
  <c r="AH721" i="1"/>
  <c r="AH799" i="1"/>
  <c r="AH780" i="1"/>
  <c r="AH361" i="1"/>
  <c r="AH400" i="1"/>
  <c r="AH502" i="1"/>
  <c r="AH315" i="1"/>
  <c r="AH677" i="1"/>
  <c r="AH452" i="1"/>
  <c r="AH511" i="1"/>
  <c r="AH720" i="1"/>
  <c r="AH391" i="1"/>
  <c r="AH218" i="1"/>
  <c r="AH88" i="1"/>
  <c r="AH561" i="1"/>
  <c r="AH756" i="1"/>
  <c r="AH253" i="1"/>
  <c r="AH829" i="1"/>
  <c r="AH207" i="1"/>
  <c r="AH654" i="1"/>
  <c r="AH367" i="1"/>
  <c r="AH774" i="1"/>
  <c r="AH49" i="1"/>
  <c r="AH331" i="1"/>
  <c r="AH198" i="1"/>
  <c r="AH390" i="1"/>
  <c r="AH366" i="1"/>
  <c r="AH351" i="1"/>
  <c r="AH692" i="1"/>
  <c r="AH63" i="1"/>
  <c r="AH165" i="1"/>
  <c r="AH151" i="1"/>
  <c r="AH576" i="1"/>
  <c r="AH341" i="1"/>
  <c r="AH399" i="1"/>
  <c r="AH456" i="1"/>
  <c r="AH321" i="1"/>
  <c r="AH164" i="1"/>
  <c r="AH676" i="1"/>
  <c r="AH498" i="1"/>
  <c r="AH177" i="1"/>
  <c r="AH371" i="1"/>
  <c r="AH301" i="1"/>
  <c r="AH571" i="1"/>
  <c r="AH416" i="1"/>
  <c r="AH365" i="1"/>
  <c r="AH798" i="1"/>
  <c r="AH688" i="1"/>
  <c r="AH849" i="1"/>
  <c r="AH313" i="1"/>
  <c r="AH274" i="1"/>
  <c r="AH428" i="1"/>
  <c r="AH755" i="1"/>
  <c r="AH247" i="1"/>
  <c r="AH570" i="1"/>
  <c r="AH719" i="1"/>
  <c r="AH312" i="1"/>
  <c r="AH264" i="1"/>
  <c r="AH140" i="1"/>
  <c r="AH560" i="1"/>
  <c r="AH31" i="1"/>
  <c r="AH653" i="1"/>
  <c r="AH468" i="1"/>
  <c r="AH13" i="1"/>
  <c r="AH675" i="1"/>
  <c r="AH764" i="1"/>
  <c r="AH340" i="1"/>
  <c r="AH674" i="1"/>
  <c r="AH263" i="1"/>
  <c r="AH559" i="1"/>
  <c r="AH540" i="1"/>
  <c r="AH521" i="1"/>
  <c r="AH398" i="1"/>
  <c r="AH709" i="1"/>
  <c r="AH389" i="1"/>
  <c r="AH640" i="1"/>
  <c r="AH864" i="1"/>
  <c r="AH246" i="1"/>
  <c r="AH197" i="1"/>
  <c r="AH139" i="1"/>
  <c r="AH569" i="1"/>
  <c r="AH194" i="1"/>
  <c r="AH245" i="1"/>
  <c r="AH125" i="1"/>
  <c r="AH225" i="1"/>
  <c r="AH652" i="1"/>
  <c r="AH467" i="1"/>
  <c r="AH79" i="1"/>
  <c r="AH858" i="1"/>
  <c r="AH863" i="1"/>
  <c r="AH748" i="1"/>
  <c r="AH176" i="1"/>
  <c r="AH773" i="1"/>
  <c r="AH96" i="1"/>
  <c r="AH33" i="1"/>
  <c r="AH520" i="1"/>
  <c r="AH364" i="1"/>
  <c r="AH363" i="1"/>
  <c r="AH497" i="1"/>
  <c r="AH110" i="1"/>
  <c r="AH585" i="1"/>
  <c r="AH427" i="1"/>
  <c r="AH449" i="1"/>
  <c r="AH763" i="1"/>
  <c r="AH298" i="1"/>
  <c r="AH718" i="1"/>
  <c r="AH659" i="1"/>
  <c r="AH708" i="1"/>
  <c r="AH345" i="1"/>
  <c r="AH816" i="1"/>
  <c r="AH330" i="1"/>
  <c r="AH483" i="1"/>
  <c r="AH149" i="1"/>
  <c r="AH439" i="1"/>
  <c r="AH62" i="1"/>
  <c r="AH836" i="1"/>
  <c r="AH551" i="1"/>
  <c r="AH252" i="1"/>
  <c r="AH68" i="1"/>
  <c r="AH146" i="1"/>
  <c r="AH273" i="1"/>
  <c r="AH138" i="1"/>
  <c r="AH244" i="1"/>
  <c r="AH415" i="1"/>
  <c r="AH55" i="1"/>
  <c r="AH673" i="1"/>
  <c r="AH707" i="1"/>
  <c r="AH406" i="1"/>
  <c r="AH137" i="1"/>
  <c r="AH466" i="1"/>
  <c r="AH243" i="1"/>
  <c r="AH613" i="1"/>
  <c r="AH706" i="1"/>
  <c r="AH519" i="1"/>
  <c r="AH405" i="1"/>
  <c r="AH163" i="1"/>
  <c r="AH206" i="1"/>
  <c r="AH48" i="1"/>
  <c r="AH496" i="1"/>
  <c r="AH217" i="1"/>
  <c r="AH25" i="1"/>
  <c r="AH717" i="1"/>
  <c r="AH242" i="1"/>
  <c r="AH41" i="1"/>
  <c r="AH639" i="1"/>
  <c r="AH828" i="1"/>
  <c r="AH224" i="1"/>
  <c r="AH584" i="1"/>
  <c r="AH162" i="1"/>
  <c r="AH455" i="1"/>
  <c r="AH797" i="1"/>
  <c r="AH205" i="1"/>
  <c r="AH404" i="1"/>
  <c r="AH672" i="1"/>
  <c r="AH465" i="1"/>
  <c r="AH583" i="1"/>
  <c r="AH558" i="1"/>
  <c r="AH161" i="1"/>
  <c r="AH582" i="1"/>
  <c r="AH539" i="1"/>
  <c r="AH136" i="1"/>
  <c r="AH109" i="1"/>
  <c r="AH593" i="1"/>
  <c r="AH175" i="1"/>
  <c r="AH646" i="1"/>
  <c r="AH604" i="1"/>
  <c r="AH438" i="1"/>
  <c r="AH638" i="1"/>
  <c r="AH527" i="1"/>
  <c r="AH272" i="1"/>
  <c r="AH671" i="1"/>
  <c r="AH204" i="1"/>
  <c r="AH78" i="1"/>
  <c r="AH581" i="1"/>
  <c r="AH538" i="1"/>
  <c r="AH193" i="1"/>
  <c r="AH241" i="1"/>
  <c r="AH172" i="1"/>
  <c r="AH396" i="1"/>
  <c r="AH670" i="1"/>
  <c r="AH716" i="1"/>
  <c r="AH216" i="1"/>
  <c r="AH464" i="1"/>
  <c r="AH510" i="1"/>
  <c r="AH741" i="1"/>
  <c r="AH482" i="1"/>
  <c r="AH693" i="1"/>
  <c r="AH702" i="1"/>
  <c r="AH537" i="1"/>
  <c r="AH772" i="1"/>
  <c r="AH262" i="1"/>
  <c r="AH835" i="1"/>
  <c r="AH311" i="1"/>
  <c r="AH329" i="1"/>
  <c r="AH271" i="1"/>
  <c r="AH568" i="1"/>
  <c r="AH453" i="1"/>
  <c r="AH305" i="1"/>
  <c r="AH862" i="1"/>
  <c r="AH215" i="1"/>
  <c r="AH107" i="1"/>
  <c r="AH580" i="1"/>
  <c r="AH30" i="1"/>
  <c r="AH67" i="1"/>
  <c r="AH762" i="1"/>
  <c r="AH192" i="1"/>
  <c r="AH437" i="1"/>
  <c r="AH509" i="1"/>
  <c r="AH645" i="1"/>
  <c r="AH769" i="1"/>
  <c r="AH690" i="1"/>
  <c r="AH495" i="1"/>
  <c r="AH526" i="1"/>
  <c r="AH827" i="1"/>
  <c r="AH747" i="1"/>
  <c r="AH362" i="1"/>
  <c r="AH135" i="1"/>
  <c r="AH481" i="1"/>
  <c r="AH40" i="1"/>
  <c r="AH536" i="1"/>
  <c r="AH258" i="1"/>
  <c r="AH557" i="1"/>
  <c r="AH796" i="1"/>
  <c r="AH622" i="1"/>
  <c r="AH214" i="1"/>
  <c r="AH848" i="1"/>
  <c r="AH754" i="1"/>
  <c r="AH160" i="1"/>
  <c r="AH328" i="1"/>
  <c r="AH535" i="1"/>
  <c r="AH270" i="1"/>
  <c r="AH306" i="1"/>
  <c r="AH378" i="1"/>
  <c r="AH448" i="1"/>
  <c r="AH447" i="1"/>
  <c r="AH818" i="1"/>
  <c r="AH753" i="1"/>
  <c r="AH637" i="1"/>
  <c r="AH534" i="1"/>
  <c r="AH834" i="1"/>
  <c r="AH592" i="1"/>
  <c r="AH159" i="1"/>
  <c r="AH494" i="1"/>
  <c r="AH269" i="1"/>
  <c r="AH173" i="1"/>
  <c r="AH158" i="1"/>
  <c r="AH579" i="1"/>
  <c r="AH87" i="1"/>
  <c r="AH697" i="1"/>
  <c r="AH501" i="1"/>
  <c r="AH403" i="1"/>
  <c r="AH813" i="1"/>
  <c r="AH446" i="1"/>
  <c r="AH61" i="1"/>
  <c r="AH303" i="1"/>
  <c r="AH27" i="1"/>
  <c r="AH669" i="1"/>
  <c r="AH240" i="1"/>
  <c r="AH134" i="1"/>
  <c r="AH83" i="1"/>
  <c r="AH35" i="1"/>
  <c r="AH22" i="1"/>
  <c r="AH95" i="1"/>
  <c r="AH327" i="1"/>
  <c r="AH715" i="1"/>
  <c r="AH77" i="1"/>
  <c r="AH174" i="1"/>
  <c r="AH86" i="1"/>
  <c r="AH752" i="1"/>
  <c r="AH533" i="1"/>
  <c r="AH60" i="1"/>
  <c r="AH578" i="1"/>
  <c r="AH388" i="1"/>
  <c r="AH621" i="1"/>
  <c r="AH857" i="1"/>
  <c r="AH145" i="1"/>
  <c r="AH701" i="1"/>
  <c r="AH239" i="1"/>
  <c r="AH861" i="1"/>
  <c r="AH761" i="1"/>
  <c r="AH195" i="1"/>
  <c r="AH118" i="1"/>
  <c r="AH23" i="1"/>
  <c r="AH746" i="1"/>
  <c r="AH668" i="1"/>
  <c r="AH124" i="1"/>
  <c r="AH117" i="1"/>
  <c r="AH236" i="1"/>
  <c r="AH94" i="1"/>
  <c r="AH103" i="1"/>
  <c r="AH493" i="1"/>
  <c r="AH268" i="1"/>
  <c r="AH436" i="1"/>
  <c r="AH21" i="1"/>
  <c r="AH123" i="1"/>
  <c r="AH445" i="1"/>
  <c r="AH108" i="1"/>
  <c r="AH93" i="1"/>
  <c r="AH85" i="1"/>
  <c r="AH203" i="1"/>
  <c r="AH223" i="1"/>
  <c r="AH251" i="1"/>
  <c r="AH860" i="1"/>
  <c r="AH826" i="1"/>
  <c r="AH320" i="1"/>
  <c r="AH325" i="1"/>
  <c r="AH39" i="1"/>
  <c r="AH525" i="1"/>
  <c r="AH817" i="1"/>
  <c r="AH760" i="1"/>
  <c r="AH190" i="1"/>
  <c r="AH667" i="1"/>
  <c r="AH636" i="1"/>
  <c r="AH463" i="1"/>
  <c r="AH556" i="1"/>
  <c r="AH414" i="1"/>
  <c r="AH309" i="1"/>
  <c r="AH480" i="1"/>
  <c r="AH768" i="1"/>
  <c r="AH759" i="1"/>
  <c r="AH740" i="1"/>
  <c r="AH666" i="1"/>
  <c r="AH616" i="1"/>
  <c r="AH297" i="1"/>
  <c r="AH267" i="1"/>
  <c r="AH555" i="1"/>
  <c r="AH213" i="1"/>
  <c r="AH508" i="1"/>
  <c r="AH825" i="1"/>
  <c r="AH202" i="1"/>
  <c r="AH157" i="1"/>
  <c r="AH322" i="1"/>
  <c r="AH377" i="1"/>
  <c r="AH106" i="1"/>
  <c r="AH462" i="1"/>
  <c r="AH324" i="1"/>
  <c r="AH518" i="1"/>
  <c r="AH454" i="1"/>
  <c r="AH532" i="1"/>
  <c r="AH212" i="1"/>
  <c r="AH291" i="1"/>
  <c r="AH744" i="1"/>
  <c r="AH350" i="1"/>
  <c r="AH36" i="1"/>
  <c r="AH47" i="1"/>
  <c r="AH665" i="1"/>
  <c r="AH413" i="1"/>
  <c r="AH635" i="1"/>
  <c r="AH794" i="1"/>
  <c r="AH150" i="1"/>
  <c r="AH323" i="1"/>
  <c r="AH507" i="1"/>
  <c r="AH700" i="1"/>
  <c r="AH370" i="1"/>
  <c r="AH19" i="1"/>
  <c r="AH758" i="1"/>
  <c r="AH751" i="1"/>
  <c r="AH105" i="1"/>
  <c r="AH46" i="1"/>
  <c r="AH620" i="1"/>
  <c r="AH577" i="1"/>
  <c r="AH376" i="1"/>
  <c r="AH257" i="1"/>
  <c r="AH691" i="1"/>
  <c r="AH714" i="1"/>
  <c r="AH422" i="1"/>
  <c r="AH699" i="1"/>
  <c r="AH651" i="1"/>
  <c r="AH383" i="1"/>
  <c r="AH59" i="1"/>
  <c r="AH793" i="1"/>
  <c r="AH156" i="1"/>
  <c r="AH386" i="1"/>
  <c r="AH531" i="1"/>
  <c r="AH58" i="1"/>
  <c r="AH261" i="1"/>
  <c r="AH84" i="1"/>
  <c r="AH402" i="1"/>
  <c r="AH144" i="1"/>
  <c r="AH658" i="1"/>
  <c r="AH104" i="1"/>
  <c r="AH689" i="1"/>
  <c r="AH713" i="1"/>
  <c r="AH492" i="1"/>
  <c r="AH479" i="1"/>
  <c r="AH664" i="1"/>
  <c r="AH38" i="1"/>
  <c r="AH349" i="1"/>
  <c r="AH554" i="1"/>
  <c r="AH260" i="1"/>
  <c r="AH426" i="1"/>
  <c r="AH606" i="1"/>
  <c r="AH397" i="1"/>
  <c r="AH750" i="1"/>
  <c r="AH191" i="1"/>
  <c r="AH18" i="1"/>
  <c r="AH845" i="1"/>
  <c r="AH20" i="1"/>
  <c r="AH66" i="1"/>
  <c r="AH425" i="1"/>
  <c r="AH833" i="1"/>
  <c r="AH339" i="1"/>
  <c r="AH201" i="1"/>
  <c r="AH782" i="1"/>
  <c r="AH238" i="1"/>
  <c r="AH844" i="1"/>
  <c r="AH745" i="1"/>
  <c r="AH237" i="1"/>
  <c r="AH316" i="1"/>
  <c r="AH12" i="1"/>
  <c r="AH506" i="1"/>
  <c r="AH478" i="1"/>
  <c r="AH517" i="1"/>
  <c r="AG256" i="1"/>
  <c r="AG779" i="1"/>
  <c r="AG703" i="1"/>
  <c r="AG338" i="1"/>
  <c r="AG132" i="1"/>
  <c r="AG234" i="1"/>
  <c r="AG92" i="1"/>
  <c r="AG91" i="1"/>
  <c r="AG575" i="1"/>
  <c r="AG290" i="1"/>
  <c r="AG867" i="1"/>
  <c r="AG831" i="1"/>
  <c r="AG44" i="1"/>
  <c r="AG687" i="1"/>
  <c r="AG711" i="1"/>
  <c r="AG421" i="1"/>
  <c r="AG221" i="1"/>
  <c r="AG591" i="1"/>
  <c r="AG155" i="1"/>
  <c r="AG53" i="1"/>
  <c r="AG515" i="1"/>
  <c r="AG566" i="1"/>
  <c r="AG387" i="1"/>
  <c r="AG807" i="1"/>
  <c r="AG344" i="1"/>
  <c r="AG771" i="1"/>
  <c r="AG233" i="1"/>
  <c r="AG600" i="1"/>
  <c r="AG154" i="1"/>
  <c r="AG766" i="1"/>
  <c r="AG200" i="1"/>
  <c r="AG266" i="1"/>
  <c r="AG220" i="1"/>
  <c r="AG443" i="1"/>
  <c r="AG288" i="1"/>
  <c r="AG424" i="1"/>
  <c r="AG122" i="1"/>
  <c r="AG451" i="1"/>
  <c r="AG395" i="1"/>
  <c r="AG102" i="1"/>
  <c r="AG791" i="1"/>
  <c r="AG662" i="1"/>
  <c r="AG435" i="1"/>
  <c r="AG337" i="1"/>
  <c r="AG634" i="1"/>
  <c r="AG255" i="1"/>
  <c r="AG489" i="1"/>
  <c r="AG219" i="1"/>
  <c r="AG633" i="1"/>
  <c r="AG116" i="1"/>
  <c r="AG790" i="1"/>
  <c r="AG736" i="1"/>
  <c r="AG460" i="1"/>
  <c r="AG787" i="1"/>
  <c r="AG632" i="1"/>
  <c r="AG778" i="1"/>
  <c r="AG686" i="1"/>
  <c r="AG549" i="1"/>
  <c r="AG599" i="1"/>
  <c r="AG434" i="1"/>
  <c r="AG631" i="1"/>
  <c r="AG74" i="1"/>
  <c r="AG786" i="1"/>
  <c r="AG184" i="1"/>
  <c r="AG548" i="1"/>
  <c r="AG550" i="1"/>
  <c r="AG476" i="1"/>
  <c r="AG547" i="1"/>
  <c r="AG143" i="1"/>
  <c r="AG401" i="1"/>
  <c r="AG384" i="1"/>
  <c r="AG524" i="1"/>
  <c r="AG250" i="1"/>
  <c r="AG52" i="1"/>
  <c r="AG442" i="1"/>
  <c r="AG574" i="1"/>
  <c r="AG171" i="1"/>
  <c r="AG444" i="1"/>
  <c r="AG590" i="1"/>
  <c r="AG412" i="1"/>
  <c r="AG685" i="1"/>
  <c r="AG287" i="1"/>
  <c r="AG770" i="1"/>
  <c r="AG553" i="1"/>
  <c r="AG51" i="1"/>
  <c r="AG131" i="1"/>
  <c r="AG411" i="1"/>
  <c r="AG488" i="1"/>
  <c r="AG17" i="1"/>
  <c r="AG336" i="1"/>
  <c r="AG475" i="1"/>
  <c r="AG189" i="1"/>
  <c r="AG359" i="1"/>
  <c r="AG565" i="1"/>
  <c r="AG661" i="1"/>
  <c r="AG433" i="1"/>
  <c r="AG153" i="1"/>
  <c r="AG841" i="1"/>
  <c r="AG529" i="1"/>
  <c r="AG420" i="1"/>
  <c r="AG432" i="1"/>
  <c r="AG657" i="1"/>
  <c r="AG598" i="1"/>
  <c r="AG767" i="1"/>
  <c r="AG130" i="1"/>
  <c r="AG369" i="1"/>
  <c r="AG733" i="1"/>
  <c r="AG732" i="1"/>
  <c r="AG804" i="1"/>
  <c r="AG809" i="1"/>
  <c r="AG731" i="1"/>
  <c r="AG866" i="1"/>
  <c r="AG730" i="1"/>
  <c r="AG823" i="1"/>
  <c r="AG552" i="1"/>
  <c r="AG32" i="1"/>
  <c r="AG73" i="1"/>
  <c r="AG840" i="1"/>
  <c r="AG729" i="1"/>
  <c r="AG335" i="1"/>
  <c r="AG82" i="1"/>
  <c r="AG232" i="1"/>
  <c r="AG286" i="1"/>
  <c r="AG37" i="1"/>
  <c r="AG735" i="1"/>
  <c r="AG314" i="1"/>
  <c r="AG358" i="1"/>
  <c r="AG854" i="1"/>
  <c r="AG50" i="1"/>
  <c r="AG474" i="1"/>
  <c r="AG81" i="1"/>
  <c r="AG500" i="1"/>
  <c r="AG76" i="1"/>
  <c r="AG419" i="1"/>
  <c r="AG385" i="1"/>
  <c r="AG300" i="1"/>
  <c r="AG148" i="1"/>
  <c r="AG441" i="1"/>
  <c r="AG523" i="1"/>
  <c r="AG129" i="1"/>
  <c r="AG597" i="1"/>
  <c r="AG785" i="1"/>
  <c r="AG630" i="1"/>
  <c r="AG90" i="1"/>
  <c r="AG795" i="1"/>
  <c r="AG734" i="1"/>
  <c r="AG487" i="1"/>
  <c r="AG564" i="1"/>
  <c r="AG629" i="1"/>
  <c r="AG284" i="1"/>
  <c r="AG308" i="1"/>
  <c r="AG644" i="1"/>
  <c r="AG142" i="1"/>
  <c r="AG563" i="1"/>
  <c r="AG573" i="1"/>
  <c r="AG410" i="1"/>
  <c r="AG514" i="1"/>
  <c r="AG235" i="1"/>
  <c r="AG231" i="1"/>
  <c r="AG128" i="1"/>
  <c r="AG473" i="1"/>
  <c r="AG513" i="1"/>
  <c r="AG832" i="1"/>
  <c r="AG660" i="1"/>
  <c r="AG486" i="1"/>
  <c r="AG728" i="1"/>
  <c r="AG663" i="1"/>
  <c r="AG839" i="1"/>
  <c r="AG727" i="1"/>
  <c r="AG859" i="1"/>
  <c r="AG567" i="1"/>
  <c r="AG170" i="1"/>
  <c r="AG546" i="1"/>
  <c r="AG726" i="1"/>
  <c r="AG684" i="1"/>
  <c r="AG56" i="1"/>
  <c r="AG628" i="1"/>
  <c r="AG643" i="1"/>
  <c r="AG115" i="1"/>
  <c r="AG357" i="1"/>
  <c r="AG627" i="1"/>
  <c r="AG619" i="1"/>
  <c r="AG356" i="1"/>
  <c r="AG375" i="1"/>
  <c r="AG181" i="1"/>
  <c r="AG472" i="1"/>
  <c r="AG491" i="1"/>
  <c r="AG348" i="1"/>
  <c r="AG683" i="1"/>
  <c r="AG355" i="1"/>
  <c r="AG461" i="1"/>
  <c r="AG230" i="1"/>
  <c r="AG865" i="1"/>
  <c r="AG618" i="1"/>
  <c r="AG418" i="1"/>
  <c r="AG777" i="1"/>
  <c r="AG572" i="1"/>
  <c r="AG114" i="1"/>
  <c r="AG259" i="1"/>
  <c r="AG562" i="1"/>
  <c r="AG113" i="1"/>
  <c r="AG471" i="1"/>
  <c r="AG229" i="1"/>
  <c r="AG522" i="1"/>
  <c r="AG545" i="1"/>
  <c r="AG169" i="1"/>
  <c r="AG354" i="1"/>
  <c r="AG75" i="1"/>
  <c r="AG544" i="1"/>
  <c r="AG459" i="1"/>
  <c r="AG725" i="1"/>
  <c r="AG543" i="1"/>
  <c r="AG319" i="1"/>
  <c r="AG16" i="1"/>
  <c r="AG542" i="1"/>
  <c r="AG228" i="1"/>
  <c r="AG280" i="1"/>
  <c r="AG431" i="1"/>
  <c r="AG211" i="1"/>
  <c r="AG65" i="1"/>
  <c r="AG682" i="1"/>
  <c r="AG530" i="1"/>
  <c r="AG295" i="1"/>
  <c r="AG824" i="1"/>
  <c r="AG458" i="1"/>
  <c r="AG642" i="1"/>
  <c r="AG617" i="1"/>
  <c r="AG343" i="1"/>
  <c r="AG347" i="1"/>
  <c r="AG43" i="1"/>
  <c r="AG822" i="1"/>
  <c r="AG64" i="1"/>
  <c r="AG808" i="1"/>
  <c r="AG34" i="1"/>
  <c r="AG24" i="1"/>
  <c r="AG99" i="1"/>
  <c r="AG440" i="1"/>
  <c r="AG374" i="1"/>
  <c r="AG608" i="1"/>
  <c r="AG265" i="1"/>
  <c r="AG167" i="1"/>
  <c r="AG784" i="1"/>
  <c r="AG589" i="1"/>
  <c r="AG503" i="1"/>
  <c r="AG803" i="1"/>
  <c r="AG430" i="1"/>
  <c r="AG541" i="1"/>
  <c r="AG180" i="1"/>
  <c r="AG789" i="1"/>
  <c r="AG698" i="1"/>
  <c r="AG724" i="1"/>
  <c r="AG353" i="1"/>
  <c r="AG98" i="1"/>
  <c r="AG710" i="1"/>
  <c r="AG318" i="1"/>
  <c r="AG649" i="1"/>
  <c r="AG210" i="1"/>
  <c r="AG382" i="1"/>
  <c r="AG334" i="1"/>
  <c r="AG830" i="1"/>
  <c r="AG249" i="1"/>
  <c r="AG757" i="1"/>
  <c r="AG152" i="1"/>
  <c r="AG681" i="1"/>
  <c r="AG279" i="1"/>
  <c r="AG477" i="1"/>
  <c r="AG641" i="1"/>
  <c r="AG648" i="1"/>
  <c r="AG749" i="1"/>
  <c r="AG626" i="1"/>
  <c r="AG346" i="1"/>
  <c r="AG89" i="1"/>
  <c r="AG394" i="1"/>
  <c r="AG121" i="1"/>
  <c r="AG373" i="1"/>
  <c r="AG304" i="1"/>
  <c r="AG278" i="1"/>
  <c r="AG222" i="1"/>
  <c r="AG838" i="1"/>
  <c r="AG409" i="1"/>
  <c r="AG781" i="1"/>
  <c r="AG209" i="1"/>
  <c r="AG625" i="1"/>
  <c r="AG776" i="1"/>
  <c r="AG208" i="1"/>
  <c r="AG120" i="1"/>
  <c r="AG457" i="1"/>
  <c r="AG187" i="1"/>
  <c r="AG429" i="1"/>
  <c r="AG588" i="1"/>
  <c r="AG179" i="1"/>
  <c r="AG783" i="1"/>
  <c r="AG723" i="1"/>
  <c r="AG722" i="1"/>
  <c r="AG294" i="1"/>
  <c r="AG289" i="1"/>
  <c r="AG680" i="1"/>
  <c r="AG679" i="1"/>
  <c r="AG587" i="1"/>
  <c r="AG15" i="1"/>
  <c r="AG14" i="1"/>
  <c r="AG775" i="1"/>
  <c r="AG119" i="1"/>
  <c r="AG97" i="1"/>
  <c r="AG802" i="1"/>
  <c r="AG381" i="1"/>
  <c r="AG333" i="1"/>
  <c r="AG490" i="1"/>
  <c r="AG72" i="1"/>
  <c r="AG277" i="1"/>
  <c r="AG199" i="1"/>
  <c r="AG166" i="1"/>
  <c r="AG248" i="1"/>
  <c r="AG801" i="1"/>
  <c r="AG423" i="1"/>
  <c r="AG656" i="1"/>
  <c r="AG70" i="1"/>
  <c r="AG380" i="1"/>
  <c r="AG821" i="1"/>
  <c r="AG227" i="1"/>
  <c r="AG407" i="1"/>
  <c r="AG485" i="1"/>
  <c r="AG655" i="1"/>
  <c r="AG624" i="1"/>
  <c r="AG596" i="1"/>
  <c r="AG379" i="1"/>
  <c r="AG276" i="1"/>
  <c r="AG647" i="1"/>
  <c r="AG111" i="1"/>
  <c r="AG765" i="1"/>
  <c r="AG275" i="1"/>
  <c r="AG595" i="1"/>
  <c r="AG372" i="1"/>
  <c r="AG470" i="1"/>
  <c r="AG450" i="1"/>
  <c r="AG512" i="1"/>
  <c r="AG126" i="1"/>
  <c r="AG186" i="1"/>
  <c r="AG26" i="1"/>
  <c r="AG820" i="1"/>
  <c r="AG837" i="1"/>
  <c r="AG393" i="1"/>
  <c r="AG417" i="1"/>
  <c r="AG484" i="1"/>
  <c r="AG678" i="1"/>
  <c r="AG147" i="1"/>
  <c r="AG586" i="1"/>
  <c r="AG392" i="1"/>
  <c r="AG605" i="1"/>
  <c r="AG469" i="1"/>
  <c r="AG819" i="1"/>
  <c r="AG332" i="1"/>
  <c r="AG317" i="1"/>
  <c r="AG226" i="1"/>
  <c r="AG368" i="1"/>
  <c r="AG623" i="1"/>
  <c r="AG800" i="1"/>
  <c r="AG810" i="1"/>
  <c r="AG342" i="1"/>
  <c r="AG499" i="1"/>
  <c r="AG811" i="1"/>
  <c r="AG112" i="1"/>
  <c r="AG42" i="1"/>
  <c r="AG352" i="1"/>
  <c r="AG721" i="1"/>
  <c r="AG69" i="1"/>
  <c r="AG780" i="1"/>
  <c r="AG361" i="1"/>
  <c r="AG400" i="1"/>
  <c r="AG502" i="1"/>
  <c r="AG315" i="1"/>
  <c r="AG677" i="1"/>
  <c r="AG452" i="1"/>
  <c r="AG511" i="1"/>
  <c r="AG720" i="1"/>
  <c r="AG391" i="1"/>
  <c r="AG218" i="1"/>
  <c r="AG88" i="1"/>
  <c r="AG561" i="1"/>
  <c r="AG756" i="1"/>
  <c r="AG253" i="1"/>
  <c r="AG829" i="1"/>
  <c r="AG207" i="1"/>
  <c r="AG654" i="1"/>
  <c r="AG367" i="1"/>
  <c r="AG774" i="1"/>
  <c r="AG49" i="1"/>
  <c r="AG331" i="1"/>
  <c r="AG198" i="1"/>
  <c r="AG390" i="1"/>
  <c r="AG366" i="1"/>
  <c r="AG351" i="1"/>
  <c r="AG692" i="1"/>
  <c r="AG63" i="1"/>
  <c r="AG165" i="1"/>
  <c r="AG151" i="1"/>
  <c r="AG576" i="1"/>
  <c r="AG788" i="1"/>
  <c r="AG341" i="1"/>
  <c r="AG399" i="1"/>
  <c r="AG456" i="1"/>
  <c r="AG321" i="1"/>
  <c r="AG164" i="1"/>
  <c r="AG676" i="1"/>
  <c r="AG498" i="1"/>
  <c r="AG371" i="1"/>
  <c r="AG301" i="1"/>
  <c r="AG571" i="1"/>
  <c r="AG365" i="1"/>
  <c r="AG688" i="1"/>
  <c r="AG849" i="1"/>
  <c r="AG313" i="1"/>
  <c r="AG428" i="1"/>
  <c r="AG755" i="1"/>
  <c r="AG247" i="1"/>
  <c r="AG570" i="1"/>
  <c r="AG719" i="1"/>
  <c r="AG312" i="1"/>
  <c r="AG264" i="1"/>
  <c r="AG140" i="1"/>
  <c r="AG560" i="1"/>
  <c r="AG31" i="1"/>
  <c r="AG653" i="1"/>
  <c r="AG468" i="1"/>
  <c r="AG13" i="1"/>
  <c r="AG764" i="1"/>
  <c r="AG340" i="1"/>
  <c r="AG263" i="1"/>
  <c r="AG559" i="1"/>
  <c r="AG540" i="1"/>
  <c r="AG521" i="1"/>
  <c r="AG398" i="1"/>
  <c r="AG709" i="1"/>
  <c r="AG389" i="1"/>
  <c r="AG640" i="1"/>
  <c r="AG864" i="1"/>
  <c r="AG246" i="1"/>
  <c r="AG197" i="1"/>
  <c r="AG139" i="1"/>
  <c r="AG569" i="1"/>
  <c r="AG245" i="1"/>
  <c r="AG125" i="1"/>
  <c r="AG225" i="1"/>
  <c r="AG652" i="1"/>
  <c r="AG467" i="1"/>
  <c r="AG79" i="1"/>
  <c r="AG858" i="1"/>
  <c r="AG863" i="1"/>
  <c r="AG748" i="1"/>
  <c r="AG176" i="1"/>
  <c r="AG773" i="1"/>
  <c r="AG96" i="1"/>
  <c r="AG520" i="1"/>
  <c r="AG364" i="1"/>
  <c r="AG363" i="1"/>
  <c r="AG497" i="1"/>
  <c r="AG110" i="1"/>
  <c r="AG585" i="1"/>
  <c r="AG427" i="1"/>
  <c r="AG449" i="1"/>
  <c r="AG763" i="1"/>
  <c r="AG298" i="1"/>
  <c r="AG718" i="1"/>
  <c r="AG302" i="1"/>
  <c r="AG659" i="1"/>
  <c r="AG708" i="1"/>
  <c r="AG345" i="1"/>
  <c r="AG816" i="1"/>
  <c r="AG868" i="1"/>
  <c r="AG483" i="1"/>
  <c r="AG149" i="1"/>
  <c r="AG439" i="1"/>
  <c r="AG62" i="1"/>
  <c r="AG836" i="1"/>
  <c r="AG551" i="1"/>
  <c r="AG252" i="1"/>
  <c r="AG68" i="1"/>
  <c r="AG146" i="1"/>
  <c r="AG138" i="1"/>
  <c r="AG594" i="1"/>
  <c r="AG244" i="1"/>
  <c r="AG415" i="1"/>
  <c r="AG55" i="1"/>
  <c r="AG673" i="1"/>
  <c r="AG707" i="1"/>
  <c r="AG406" i="1"/>
  <c r="AG137" i="1"/>
  <c r="AG466" i="1"/>
  <c r="AG243" i="1"/>
  <c r="AG613" i="1"/>
  <c r="AG706" i="1"/>
  <c r="AG519" i="1"/>
  <c r="AG405" i="1"/>
  <c r="AG163" i="1"/>
  <c r="AG206" i="1"/>
  <c r="AG48" i="1"/>
  <c r="AG496" i="1"/>
  <c r="AG217" i="1"/>
  <c r="AG717" i="1"/>
  <c r="AG242" i="1"/>
  <c r="AG41" i="1"/>
  <c r="AG639" i="1"/>
  <c r="AG828" i="1"/>
  <c r="AG224" i="1"/>
  <c r="AG584" i="1"/>
  <c r="AG162" i="1"/>
  <c r="AG455" i="1"/>
  <c r="AG205" i="1"/>
  <c r="AG54" i="1"/>
  <c r="AG404" i="1"/>
  <c r="AG672" i="1"/>
  <c r="AG465" i="1"/>
  <c r="AG583" i="1"/>
  <c r="AG558" i="1"/>
  <c r="AG161" i="1"/>
  <c r="AG582" i="1"/>
  <c r="AG136" i="1"/>
  <c r="AG109" i="1"/>
  <c r="AG593" i="1"/>
  <c r="AG604" i="1"/>
  <c r="AG638" i="1"/>
  <c r="AG527" i="1"/>
  <c r="AG272" i="1"/>
  <c r="AG671" i="1"/>
  <c r="AG204" i="1"/>
  <c r="AG78" i="1"/>
  <c r="AG581" i="1"/>
  <c r="AG538" i="1"/>
  <c r="AG193" i="1"/>
  <c r="AG241" i="1"/>
  <c r="AG172" i="1"/>
  <c r="AG396" i="1"/>
  <c r="AG670" i="1"/>
  <c r="AG716" i="1"/>
  <c r="AG216" i="1"/>
  <c r="AG464" i="1"/>
  <c r="AG510" i="1"/>
  <c r="AG741" i="1"/>
  <c r="AG482" i="1"/>
  <c r="AG693" i="1"/>
  <c r="AG537" i="1"/>
  <c r="AG772" i="1"/>
  <c r="AG262" i="1"/>
  <c r="AG835" i="1"/>
  <c r="AG311" i="1"/>
  <c r="AG329" i="1"/>
  <c r="AG568" i="1"/>
  <c r="AG453" i="1"/>
  <c r="AG862" i="1"/>
  <c r="AG215" i="1"/>
  <c r="AG107" i="1"/>
  <c r="AG580" i="1"/>
  <c r="AG67" i="1"/>
  <c r="AG762" i="1"/>
  <c r="AG437" i="1"/>
  <c r="AG509" i="1"/>
  <c r="AG645" i="1"/>
  <c r="AG769" i="1"/>
  <c r="AG495" i="1"/>
  <c r="AG526" i="1"/>
  <c r="AG827" i="1"/>
  <c r="AG747" i="1"/>
  <c r="AG362" i="1"/>
  <c r="AG196" i="1"/>
  <c r="AG135" i="1"/>
  <c r="AG481" i="1"/>
  <c r="AG536" i="1"/>
  <c r="AG258" i="1"/>
  <c r="AG557" i="1"/>
  <c r="AG622" i="1"/>
  <c r="AG214" i="1"/>
  <c r="AG848" i="1"/>
  <c r="AG754" i="1"/>
  <c r="AG160" i="1"/>
  <c r="AG328" i="1"/>
  <c r="AG535" i="1"/>
  <c r="AG270" i="1"/>
  <c r="AG378" i="1"/>
  <c r="AG448" i="1"/>
  <c r="AG447" i="1"/>
  <c r="AG818" i="1"/>
  <c r="AG753" i="1"/>
  <c r="AG637" i="1"/>
  <c r="AG534" i="1"/>
  <c r="AG834" i="1"/>
  <c r="AG592" i="1"/>
  <c r="AG159" i="1"/>
  <c r="AG494" i="1"/>
  <c r="AG173" i="1"/>
  <c r="AG158" i="1"/>
  <c r="AG579" i="1"/>
  <c r="AG87" i="1"/>
  <c r="AG697" i="1"/>
  <c r="AG501" i="1"/>
  <c r="AG403" i="1"/>
  <c r="AG446" i="1"/>
  <c r="AG61" i="1"/>
  <c r="AG303" i="1"/>
  <c r="AG669" i="1"/>
  <c r="AG240" i="1"/>
  <c r="AG134" i="1"/>
  <c r="AG83" i="1"/>
  <c r="AG35" i="1"/>
  <c r="AG95" i="1"/>
  <c r="AG327" i="1"/>
  <c r="AG715" i="1"/>
  <c r="AG847" i="1"/>
  <c r="AG326" i="1"/>
  <c r="AG77" i="1"/>
  <c r="AG174" i="1"/>
  <c r="AG752" i="1"/>
  <c r="AG533" i="1"/>
  <c r="AG60" i="1"/>
  <c r="AG578" i="1"/>
  <c r="AG388" i="1"/>
  <c r="AG621" i="1"/>
  <c r="AG857" i="1"/>
  <c r="AG145" i="1"/>
  <c r="AG701" i="1"/>
  <c r="AG239" i="1"/>
  <c r="AG861" i="1"/>
  <c r="AG761" i="1"/>
  <c r="AG195" i="1"/>
  <c r="AG118" i="1"/>
  <c r="AG23" i="1"/>
  <c r="AG746" i="1"/>
  <c r="AG668" i="1"/>
  <c r="AG124" i="1"/>
  <c r="AG117" i="1"/>
  <c r="AG236" i="1"/>
  <c r="AG493" i="1"/>
  <c r="AG436" i="1"/>
  <c r="AG21" i="1"/>
  <c r="AG123" i="1"/>
  <c r="AG445" i="1"/>
  <c r="AG108" i="1"/>
  <c r="AG93" i="1"/>
  <c r="AG85" i="1"/>
  <c r="AG203" i="1"/>
  <c r="AG223" i="1"/>
  <c r="AG251" i="1"/>
  <c r="AG860" i="1"/>
  <c r="AG826" i="1"/>
  <c r="AG325" i="1"/>
  <c r="AG39" i="1"/>
  <c r="AG310" i="1"/>
  <c r="AG525" i="1"/>
  <c r="AG817" i="1"/>
  <c r="AG760" i="1"/>
  <c r="AG667" i="1"/>
  <c r="AG636" i="1"/>
  <c r="AG463" i="1"/>
  <c r="AG556" i="1"/>
  <c r="AG414" i="1"/>
  <c r="AG309" i="1"/>
  <c r="AG480" i="1"/>
  <c r="AG768" i="1"/>
  <c r="AG759" i="1"/>
  <c r="AG666" i="1"/>
  <c r="AG616" i="1"/>
  <c r="AG555" i="1"/>
  <c r="AG213" i="1"/>
  <c r="AG508" i="1"/>
  <c r="AG168" i="1"/>
  <c r="AG825" i="1"/>
  <c r="AG202" i="1"/>
  <c r="AG322" i="1"/>
  <c r="AG377" i="1"/>
  <c r="AG106" i="1"/>
  <c r="AG462" i="1"/>
  <c r="AG324" i="1"/>
  <c r="AG518" i="1"/>
  <c r="AG454" i="1"/>
  <c r="AG532" i="1"/>
  <c r="AG212" i="1"/>
  <c r="AG744" i="1"/>
  <c r="AG350" i="1"/>
  <c r="AG47" i="1"/>
  <c r="AG665" i="1"/>
  <c r="AG413" i="1"/>
  <c r="AG635" i="1"/>
  <c r="AG794" i="1"/>
  <c r="AG150" i="1"/>
  <c r="AG323" i="1"/>
  <c r="AG507" i="1"/>
  <c r="AG370" i="1"/>
  <c r="AG19" i="1"/>
  <c r="AG758" i="1"/>
  <c r="AG751" i="1"/>
  <c r="AG105" i="1"/>
  <c r="AG620" i="1"/>
  <c r="AG577" i="1"/>
  <c r="AG376" i="1"/>
  <c r="AG257" i="1"/>
  <c r="AG691" i="1"/>
  <c r="AG714" i="1"/>
  <c r="AG422" i="1"/>
  <c r="AG699" i="1"/>
  <c r="AG651" i="1"/>
  <c r="AG383" i="1"/>
  <c r="AG59" i="1"/>
  <c r="AG793" i="1"/>
  <c r="AG156" i="1"/>
  <c r="AG386" i="1"/>
  <c r="AG531" i="1"/>
  <c r="AG58" i="1"/>
  <c r="AG261" i="1"/>
  <c r="AG84" i="1"/>
  <c r="AG133" i="1"/>
  <c r="AG402" i="1"/>
  <c r="AG144" i="1"/>
  <c r="AG658" i="1"/>
  <c r="AG104" i="1"/>
  <c r="AG689" i="1"/>
  <c r="AG713" i="1"/>
  <c r="AG492" i="1"/>
  <c r="AG664" i="1"/>
  <c r="AG38" i="1"/>
  <c r="AG349" i="1"/>
  <c r="AG554" i="1"/>
  <c r="AG260" i="1"/>
  <c r="AG426" i="1"/>
  <c r="AG397" i="1"/>
  <c r="AG750" i="1"/>
  <c r="AG66" i="1"/>
  <c r="AG425" i="1"/>
  <c r="AG833" i="1"/>
  <c r="AG339" i="1"/>
  <c r="AG782" i="1"/>
  <c r="AG238" i="1"/>
  <c r="AG844" i="1"/>
  <c r="AG745" i="1"/>
  <c r="AG712" i="1"/>
  <c r="AG316" i="1"/>
  <c r="AG12" i="1"/>
  <c r="AG506" i="1"/>
  <c r="AG478" i="1"/>
  <c r="AG517" i="1"/>
  <c r="AG792" i="1"/>
  <c r="AF338" i="1"/>
  <c r="AF234" i="1"/>
  <c r="AF92" i="1"/>
  <c r="AF91" i="1"/>
  <c r="AF516" i="1"/>
  <c r="AF575" i="1"/>
  <c r="AF290" i="1"/>
  <c r="AF814" i="1"/>
  <c r="AF831" i="1"/>
  <c r="AF44" i="1"/>
  <c r="AF687" i="1"/>
  <c r="AF421" i="1"/>
  <c r="AF221" i="1"/>
  <c r="AF591" i="1"/>
  <c r="AF53" i="1"/>
  <c r="AF515" i="1"/>
  <c r="AF566" i="1"/>
  <c r="AF360" i="1"/>
  <c r="AF387" i="1"/>
  <c r="AF344" i="1"/>
  <c r="AF615" i="1"/>
  <c r="AF771" i="1"/>
  <c r="AF233" i="1"/>
  <c r="AF600" i="1"/>
  <c r="AF154" i="1"/>
  <c r="AF185" i="1"/>
  <c r="AF200" i="1"/>
  <c r="AF266" i="1"/>
  <c r="AF220" i="1"/>
  <c r="AF443" i="1"/>
  <c r="AF855" i="1"/>
  <c r="AF424" i="1"/>
  <c r="AF122" i="1"/>
  <c r="AF451" i="1"/>
  <c r="AF395" i="1"/>
  <c r="AF662" i="1"/>
  <c r="AF435" i="1"/>
  <c r="AF337" i="1"/>
  <c r="AF634" i="1"/>
  <c r="AF255" i="1"/>
  <c r="AF489" i="1"/>
  <c r="AF219" i="1"/>
  <c r="AF633" i="1"/>
  <c r="AF116" i="1"/>
  <c r="AF460" i="1"/>
  <c r="AF101" i="1"/>
  <c r="AF632" i="1"/>
  <c r="AF549" i="1"/>
  <c r="AF599" i="1"/>
  <c r="AF434" i="1"/>
  <c r="AF631" i="1"/>
  <c r="AF74" i="1"/>
  <c r="AF184" i="1"/>
  <c r="AF548" i="1"/>
  <c r="AF611" i="1"/>
  <c r="AF842" i="1"/>
  <c r="AF550" i="1"/>
  <c r="AF476" i="1"/>
  <c r="AF547" i="1"/>
  <c r="AF143" i="1"/>
  <c r="AF401" i="1"/>
  <c r="AF524" i="1"/>
  <c r="AF250" i="1"/>
  <c r="AF52" i="1"/>
  <c r="AF442" i="1"/>
  <c r="AF574" i="1"/>
  <c r="AF171" i="1"/>
  <c r="AF444" i="1"/>
  <c r="AF590" i="1"/>
  <c r="AF412" i="1"/>
  <c r="AF685" i="1"/>
  <c r="AF287" i="1"/>
  <c r="AF770" i="1"/>
  <c r="AF51" i="1"/>
  <c r="AF131" i="1"/>
  <c r="AF411" i="1"/>
  <c r="AF488" i="1"/>
  <c r="AF17" i="1"/>
  <c r="AF336" i="1"/>
  <c r="AF475" i="1"/>
  <c r="AF189" i="1"/>
  <c r="AF359" i="1"/>
  <c r="AF565" i="1"/>
  <c r="AF661" i="1"/>
  <c r="AF433" i="1"/>
  <c r="AF153" i="1"/>
  <c r="AF841" i="1"/>
  <c r="AF806" i="1"/>
  <c r="AF420" i="1"/>
  <c r="AF432" i="1"/>
  <c r="AF657" i="1"/>
  <c r="AF598" i="1"/>
  <c r="AF369" i="1"/>
  <c r="AF732" i="1"/>
  <c r="AF504" i="1"/>
  <c r="AF614" i="1"/>
  <c r="AF853" i="1"/>
  <c r="AF809" i="1"/>
  <c r="AF866" i="1"/>
  <c r="AF552" i="1"/>
  <c r="AF739" i="1"/>
  <c r="AF73" i="1"/>
  <c r="AF335" i="1"/>
  <c r="AF82" i="1"/>
  <c r="AF232" i="1"/>
  <c r="AF286" i="1"/>
  <c r="AF314" i="1"/>
  <c r="AF358" i="1"/>
  <c r="AF183" i="1"/>
  <c r="AF854" i="1"/>
  <c r="AF50" i="1"/>
  <c r="AF474" i="1"/>
  <c r="AF500" i="1"/>
  <c r="AF76" i="1"/>
  <c r="AF419" i="1"/>
  <c r="AF385" i="1"/>
  <c r="AF610" i="1"/>
  <c r="AF148" i="1"/>
  <c r="AF441" i="1"/>
  <c r="AF523" i="1"/>
  <c r="AF696" i="1"/>
  <c r="AF129" i="1"/>
  <c r="AF597" i="1"/>
  <c r="AF785" i="1"/>
  <c r="AF630" i="1"/>
  <c r="AF90" i="1"/>
  <c r="AF695" i="1"/>
  <c r="AF57" i="1"/>
  <c r="AF487" i="1"/>
  <c r="AF629" i="1"/>
  <c r="AF285" i="1"/>
  <c r="AF284" i="1"/>
  <c r="AF644" i="1"/>
  <c r="AF142" i="1"/>
  <c r="AF563" i="1"/>
  <c r="AF573" i="1"/>
  <c r="AF410" i="1"/>
  <c r="AF514" i="1"/>
  <c r="AF235" i="1"/>
  <c r="AF231" i="1"/>
  <c r="AF473" i="1"/>
  <c r="AF513" i="1"/>
  <c r="AF832" i="1"/>
  <c r="AF603" i="1"/>
  <c r="AF182" i="1"/>
  <c r="AF486" i="1"/>
  <c r="AF728" i="1"/>
  <c r="AF663" i="1"/>
  <c r="AF283" i="1"/>
  <c r="AF727" i="1"/>
  <c r="AF567" i="1"/>
  <c r="AF528" i="1"/>
  <c r="AF282" i="1"/>
  <c r="AF170" i="1"/>
  <c r="AF546" i="1"/>
  <c r="AF281" i="1"/>
  <c r="AF56" i="1"/>
  <c r="AF628" i="1"/>
  <c r="AF643" i="1"/>
  <c r="AF115" i="1"/>
  <c r="AF357" i="1"/>
  <c r="AF254" i="1"/>
  <c r="AF619" i="1"/>
  <c r="AF356" i="1"/>
  <c r="AF375" i="1"/>
  <c r="AF181" i="1"/>
  <c r="AF472" i="1"/>
  <c r="AF28" i="1"/>
  <c r="AF491" i="1"/>
  <c r="AF348" i="1"/>
  <c r="AF694" i="1"/>
  <c r="AF355" i="1"/>
  <c r="AF230" i="1"/>
  <c r="AF865" i="1"/>
  <c r="AF296" i="1"/>
  <c r="AF618" i="1"/>
  <c r="AF418" i="1"/>
  <c r="AF812" i="1"/>
  <c r="AF114" i="1"/>
  <c r="AF113" i="1"/>
  <c r="AF471" i="1"/>
  <c r="AF229" i="1"/>
  <c r="AF522" i="1"/>
  <c r="AF354" i="1"/>
  <c r="AF75" i="1"/>
  <c r="AF459" i="1"/>
  <c r="AF543" i="1"/>
  <c r="AF16" i="1"/>
  <c r="AF743" i="1"/>
  <c r="AF542" i="1"/>
  <c r="AF856" i="1"/>
  <c r="AF228" i="1"/>
  <c r="AF431" i="1"/>
  <c r="AF211" i="1"/>
  <c r="AF65" i="1"/>
  <c r="AF682" i="1"/>
  <c r="AF530" i="1"/>
  <c r="AF458" i="1"/>
  <c r="AF642" i="1"/>
  <c r="AF617" i="1"/>
  <c r="AF343" i="1"/>
  <c r="AF347" i="1"/>
  <c r="AF43" i="1"/>
  <c r="AF64" i="1"/>
  <c r="AF440" i="1"/>
  <c r="AF374" i="1"/>
  <c r="AF650" i="1"/>
  <c r="AF602" i="1"/>
  <c r="AF505" i="1"/>
  <c r="AF127" i="1"/>
  <c r="AF265" i="1"/>
  <c r="AF167" i="1"/>
  <c r="AF784" i="1"/>
  <c r="AF589" i="1"/>
  <c r="AF503" i="1"/>
  <c r="AF430" i="1"/>
  <c r="AF541" i="1"/>
  <c r="AF80" i="1"/>
  <c r="AF180" i="1"/>
  <c r="AF789" i="1"/>
  <c r="AF353" i="1"/>
  <c r="AF292" i="1"/>
  <c r="AF98" i="1"/>
  <c r="AF601" i="1"/>
  <c r="AF710" i="1"/>
  <c r="AF318" i="1"/>
  <c r="AF649" i="1"/>
  <c r="AF210" i="1"/>
  <c r="AF382" i="1"/>
  <c r="AF334" i="1"/>
  <c r="AF830" i="1"/>
  <c r="AF249" i="1"/>
  <c r="AF757" i="1"/>
  <c r="AF152" i="1"/>
  <c r="AF612" i="1"/>
  <c r="AF477" i="1"/>
  <c r="AF641" i="1"/>
  <c r="AF648" i="1"/>
  <c r="AF626" i="1"/>
  <c r="AF141" i="1"/>
  <c r="AF373" i="1"/>
  <c r="AF278" i="1"/>
  <c r="AF299" i="1"/>
  <c r="AF222" i="1"/>
  <c r="AF838" i="1"/>
  <c r="AF409" i="1"/>
  <c r="AF781" i="1"/>
  <c r="AF307" i="1"/>
  <c r="AF209" i="1"/>
  <c r="AF625" i="1"/>
  <c r="AF208" i="1"/>
  <c r="AF120" i="1"/>
  <c r="AF187" i="1"/>
  <c r="AF429" i="1"/>
  <c r="AF588" i="1"/>
  <c r="AF188" i="1"/>
  <c r="AF179" i="1"/>
  <c r="AF783" i="1"/>
  <c r="AF289" i="1"/>
  <c r="AF742" i="1"/>
  <c r="AF680" i="1"/>
  <c r="AF679" i="1"/>
  <c r="AF587" i="1"/>
  <c r="AF15" i="1"/>
  <c r="AF14" i="1"/>
  <c r="AF775" i="1"/>
  <c r="AF119" i="1"/>
  <c r="AF408" i="1"/>
  <c r="AF381" i="1"/>
  <c r="AF333" i="1"/>
  <c r="AF609" i="1"/>
  <c r="AF490" i="1"/>
  <c r="AF72" i="1"/>
  <c r="AF277" i="1"/>
  <c r="AF850" i="1"/>
  <c r="AF293" i="1"/>
  <c r="AF199" i="1"/>
  <c r="AF71" i="1"/>
  <c r="AF166" i="1"/>
  <c r="AF248" i="1"/>
  <c r="AF423" i="1"/>
  <c r="AF656" i="1"/>
  <c r="AF70" i="1"/>
  <c r="AF380" i="1"/>
  <c r="AF821" i="1"/>
  <c r="AF227" i="1"/>
  <c r="AF407" i="1"/>
  <c r="AF485" i="1"/>
  <c r="AF624" i="1"/>
  <c r="AF596" i="1"/>
  <c r="AF379" i="1"/>
  <c r="AF276" i="1"/>
  <c r="AF111" i="1"/>
  <c r="AF275" i="1"/>
  <c r="AF595" i="1"/>
  <c r="AF372" i="1"/>
  <c r="AF512" i="1"/>
  <c r="AF29" i="1"/>
  <c r="AF186" i="1"/>
  <c r="AF820" i="1"/>
  <c r="AF837" i="1"/>
  <c r="AF417" i="1"/>
  <c r="AF484" i="1"/>
  <c r="AF678" i="1"/>
  <c r="AF147" i="1"/>
  <c r="AF586" i="1"/>
  <c r="AF605" i="1"/>
  <c r="AF469" i="1"/>
  <c r="AF819" i="1"/>
  <c r="AF332" i="1"/>
  <c r="AF317" i="1"/>
  <c r="AF226" i="1"/>
  <c r="AF805" i="1"/>
  <c r="AF368" i="1"/>
  <c r="AF623" i="1"/>
  <c r="AF178" i="1"/>
  <c r="AF810" i="1"/>
  <c r="AF342" i="1"/>
  <c r="AF499" i="1"/>
  <c r="AF811" i="1"/>
  <c r="AF112" i="1"/>
  <c r="AF42" i="1"/>
  <c r="AF352" i="1"/>
  <c r="AF721" i="1"/>
  <c r="AF799" i="1"/>
  <c r="AF361" i="1"/>
  <c r="AF400" i="1"/>
  <c r="AF502" i="1"/>
  <c r="AF677" i="1"/>
  <c r="AF452" i="1"/>
  <c r="AF511" i="1"/>
  <c r="AF720" i="1"/>
  <c r="AF391" i="1"/>
  <c r="AF218" i="1"/>
  <c r="AF88" i="1"/>
  <c r="AF561" i="1"/>
  <c r="AF756" i="1"/>
  <c r="AF253" i="1"/>
  <c r="AF829" i="1"/>
  <c r="AF207" i="1"/>
  <c r="AF654" i="1"/>
  <c r="AF367" i="1"/>
  <c r="AF774" i="1"/>
  <c r="AF49" i="1"/>
  <c r="AF331" i="1"/>
  <c r="AF390" i="1"/>
  <c r="AF366" i="1"/>
  <c r="AF351" i="1"/>
  <c r="AF63" i="1"/>
  <c r="AF165" i="1"/>
  <c r="AF151" i="1"/>
  <c r="AF576" i="1"/>
  <c r="AF399" i="1"/>
  <c r="AF456" i="1"/>
  <c r="AF164" i="1"/>
  <c r="AF676" i="1"/>
  <c r="AF498" i="1"/>
  <c r="AF177" i="1"/>
  <c r="AF571" i="1"/>
  <c r="AF416" i="1"/>
  <c r="AF365" i="1"/>
  <c r="AF798" i="1"/>
  <c r="AF688" i="1"/>
  <c r="AF849" i="1"/>
  <c r="AF313" i="1"/>
  <c r="AF274" i="1"/>
  <c r="AF428" i="1"/>
  <c r="AF755" i="1"/>
  <c r="AF247" i="1"/>
  <c r="AF570" i="1"/>
  <c r="AF719" i="1"/>
  <c r="AF312" i="1"/>
  <c r="AF264" i="1"/>
  <c r="AF140" i="1"/>
  <c r="AF560" i="1"/>
  <c r="AF31" i="1"/>
  <c r="AF653" i="1"/>
  <c r="AF468" i="1"/>
  <c r="AF13" i="1"/>
  <c r="AF675" i="1"/>
  <c r="AF340" i="1"/>
  <c r="AF263" i="1"/>
  <c r="AF559" i="1"/>
  <c r="AF540" i="1"/>
  <c r="AF521" i="1"/>
  <c r="AF398" i="1"/>
  <c r="AF709" i="1"/>
  <c r="AF389" i="1"/>
  <c r="AF640" i="1"/>
  <c r="AF864" i="1"/>
  <c r="AF246" i="1"/>
  <c r="AF197" i="1"/>
  <c r="AF139" i="1"/>
  <c r="AF569" i="1"/>
  <c r="AF194" i="1"/>
  <c r="AF245" i="1"/>
  <c r="AF125" i="1"/>
  <c r="AF225" i="1"/>
  <c r="AF652" i="1"/>
  <c r="AF467" i="1"/>
  <c r="AF79" i="1"/>
  <c r="AF863" i="1"/>
  <c r="AF176" i="1"/>
  <c r="AF773" i="1"/>
  <c r="AF96" i="1"/>
  <c r="AF33" i="1"/>
  <c r="AF520" i="1"/>
  <c r="AF364" i="1"/>
  <c r="AF363" i="1"/>
  <c r="AF497" i="1"/>
  <c r="AF110" i="1"/>
  <c r="AF585" i="1"/>
  <c r="AF427" i="1"/>
  <c r="AF449" i="1"/>
  <c r="AF763" i="1"/>
  <c r="AF298" i="1"/>
  <c r="AF718" i="1"/>
  <c r="AF659" i="1"/>
  <c r="AF708" i="1"/>
  <c r="AF345" i="1"/>
  <c r="AF330" i="1"/>
  <c r="AF483" i="1"/>
  <c r="AF149" i="1"/>
  <c r="AF439" i="1"/>
  <c r="AF62" i="1"/>
  <c r="AF551" i="1"/>
  <c r="AF252" i="1"/>
  <c r="AF68" i="1"/>
  <c r="AF146" i="1"/>
  <c r="AF273" i="1"/>
  <c r="AF138" i="1"/>
  <c r="AF244" i="1"/>
  <c r="AF55" i="1"/>
  <c r="AF673" i="1"/>
  <c r="AF707" i="1"/>
  <c r="AF406" i="1"/>
  <c r="AF137" i="1"/>
  <c r="AF466" i="1"/>
  <c r="AF243" i="1"/>
  <c r="AF613" i="1"/>
  <c r="AF706" i="1"/>
  <c r="AF519" i="1"/>
  <c r="AF405" i="1"/>
  <c r="AF163" i="1"/>
  <c r="AF206" i="1"/>
  <c r="AF48" i="1"/>
  <c r="AF496" i="1"/>
  <c r="AF217" i="1"/>
  <c r="AF25" i="1"/>
  <c r="AF717" i="1"/>
  <c r="AF242" i="1"/>
  <c r="AF41" i="1"/>
  <c r="AF639" i="1"/>
  <c r="AF828" i="1"/>
  <c r="AF224" i="1"/>
  <c r="AF584" i="1"/>
  <c r="AF162" i="1"/>
  <c r="AF455" i="1"/>
  <c r="AF797" i="1"/>
  <c r="AF205" i="1"/>
  <c r="AF404" i="1"/>
  <c r="AF672" i="1"/>
  <c r="AF465" i="1"/>
  <c r="AF583" i="1"/>
  <c r="AF558" i="1"/>
  <c r="AF161" i="1"/>
  <c r="AF582" i="1"/>
  <c r="AF539" i="1"/>
  <c r="AF136" i="1"/>
  <c r="AF109" i="1"/>
  <c r="AF593" i="1"/>
  <c r="AF175" i="1"/>
  <c r="AF646" i="1"/>
  <c r="AF638" i="1"/>
  <c r="AF527" i="1"/>
  <c r="AF272" i="1"/>
  <c r="AF204" i="1"/>
  <c r="AF78" i="1"/>
  <c r="AF581" i="1"/>
  <c r="AF538" i="1"/>
  <c r="AF241" i="1"/>
  <c r="AF172" i="1"/>
  <c r="AF396" i="1"/>
  <c r="AF216" i="1"/>
  <c r="AF464" i="1"/>
  <c r="AF510" i="1"/>
  <c r="AF741" i="1"/>
  <c r="AF482" i="1"/>
  <c r="AF702" i="1"/>
  <c r="AF537" i="1"/>
  <c r="AF772" i="1"/>
  <c r="AF262" i="1"/>
  <c r="AF311" i="1"/>
  <c r="AF329" i="1"/>
  <c r="AF271" i="1"/>
  <c r="AF568" i="1"/>
  <c r="AF453" i="1"/>
  <c r="AF305" i="1"/>
  <c r="AF862" i="1"/>
  <c r="AF215" i="1"/>
  <c r="AF107" i="1"/>
  <c r="AF30" i="1"/>
  <c r="AF762" i="1"/>
  <c r="AF192" i="1"/>
  <c r="AF437" i="1"/>
  <c r="AF509" i="1"/>
  <c r="AF645" i="1"/>
  <c r="AF769" i="1"/>
  <c r="AF690" i="1"/>
  <c r="AF495" i="1"/>
  <c r="AF526" i="1"/>
  <c r="AF827" i="1"/>
  <c r="AF747" i="1"/>
  <c r="AF362" i="1"/>
  <c r="AF481" i="1"/>
  <c r="AF536" i="1"/>
  <c r="AF258" i="1"/>
  <c r="AF557" i="1"/>
  <c r="AF796" i="1"/>
  <c r="AF622" i="1"/>
  <c r="AF214" i="1"/>
  <c r="AF754" i="1"/>
  <c r="AF160" i="1"/>
  <c r="AF328" i="1"/>
  <c r="AF535" i="1"/>
  <c r="AF378" i="1"/>
  <c r="AF448" i="1"/>
  <c r="AF447" i="1"/>
  <c r="AF818" i="1"/>
  <c r="AF753" i="1"/>
  <c r="AF637" i="1"/>
  <c r="AF534" i="1"/>
  <c r="AF834" i="1"/>
  <c r="AF592" i="1"/>
  <c r="AF159" i="1"/>
  <c r="AF494" i="1"/>
  <c r="AF269" i="1"/>
  <c r="AF173" i="1"/>
  <c r="AF158" i="1"/>
  <c r="AF87" i="1"/>
  <c r="AF501" i="1"/>
  <c r="AF403" i="1"/>
  <c r="AF813" i="1"/>
  <c r="AF446" i="1"/>
  <c r="AF61" i="1"/>
  <c r="AF27" i="1"/>
  <c r="AF669" i="1"/>
  <c r="AF240" i="1"/>
  <c r="AF134" i="1"/>
  <c r="AF83" i="1"/>
  <c r="AF22" i="1"/>
  <c r="AF95" i="1"/>
  <c r="AF327" i="1"/>
  <c r="AF77" i="1"/>
  <c r="AF174" i="1"/>
  <c r="AF86" i="1"/>
  <c r="AF752" i="1"/>
  <c r="AF533" i="1"/>
  <c r="AF60" i="1"/>
  <c r="AF578" i="1"/>
  <c r="AF388" i="1"/>
  <c r="AF621" i="1"/>
  <c r="AF145" i="1"/>
  <c r="AF701" i="1"/>
  <c r="AF239" i="1"/>
  <c r="AF861" i="1"/>
  <c r="AF761" i="1"/>
  <c r="AF195" i="1"/>
  <c r="AF118" i="1"/>
  <c r="AF746" i="1"/>
  <c r="AF117" i="1"/>
  <c r="AF94" i="1"/>
  <c r="AF103" i="1"/>
  <c r="AF493" i="1"/>
  <c r="AF268" i="1"/>
  <c r="AF436" i="1"/>
  <c r="AF123" i="1"/>
  <c r="AF445" i="1"/>
  <c r="AF108" i="1"/>
  <c r="AF85" i="1"/>
  <c r="AF203" i="1"/>
  <c r="AF223" i="1"/>
  <c r="AF860" i="1"/>
  <c r="AF826" i="1"/>
  <c r="AF325" i="1"/>
  <c r="AF39" i="1"/>
  <c r="AF817" i="1"/>
  <c r="AF760" i="1"/>
  <c r="AF190" i="1"/>
  <c r="AF667" i="1"/>
  <c r="AF636" i="1"/>
  <c r="AF463" i="1"/>
  <c r="AF556" i="1"/>
  <c r="AF414" i="1"/>
  <c r="AF309" i="1"/>
  <c r="AF480" i="1"/>
  <c r="AF768" i="1"/>
  <c r="AF759" i="1"/>
  <c r="AF740" i="1"/>
  <c r="AF666" i="1"/>
  <c r="AF616" i="1"/>
  <c r="AF297" i="1"/>
  <c r="AF267" i="1"/>
  <c r="AF555" i="1"/>
  <c r="AF213" i="1"/>
  <c r="AF508" i="1"/>
  <c r="AF202" i="1"/>
  <c r="AF157" i="1"/>
  <c r="AF322" i="1"/>
  <c r="AF377" i="1"/>
  <c r="AF106" i="1"/>
  <c r="AF462" i="1"/>
  <c r="AF324" i="1"/>
  <c r="AF518" i="1"/>
  <c r="AF454" i="1"/>
  <c r="AF532" i="1"/>
  <c r="AF291" i="1"/>
  <c r="AF744" i="1"/>
  <c r="AF350" i="1"/>
  <c r="AF36" i="1"/>
  <c r="AF47" i="1"/>
  <c r="AF665" i="1"/>
  <c r="AF413" i="1"/>
  <c r="AF635" i="1"/>
  <c r="AF150" i="1"/>
  <c r="AF323" i="1"/>
  <c r="AF507" i="1"/>
  <c r="AF700" i="1"/>
  <c r="AF370" i="1"/>
  <c r="AF19" i="1"/>
  <c r="AF758" i="1"/>
  <c r="AF105" i="1"/>
  <c r="AF46" i="1"/>
  <c r="AF620" i="1"/>
  <c r="AF577" i="1"/>
  <c r="AF376" i="1"/>
  <c r="AF257" i="1"/>
  <c r="AF422" i="1"/>
  <c r="AF651" i="1"/>
  <c r="AF383" i="1"/>
  <c r="AF59" i="1"/>
  <c r="AF386" i="1"/>
  <c r="AF531" i="1"/>
  <c r="AF58" i="1"/>
  <c r="AF261" i="1"/>
  <c r="AF84" i="1"/>
  <c r="AF402" i="1"/>
  <c r="AF144" i="1"/>
  <c r="AF658" i="1"/>
  <c r="AF104" i="1"/>
  <c r="AF689" i="1"/>
  <c r="AF713" i="1"/>
  <c r="AF492" i="1"/>
  <c r="AF479" i="1"/>
  <c r="AF664" i="1"/>
  <c r="AF38" i="1"/>
  <c r="AF349" i="1"/>
  <c r="AF554" i="1"/>
  <c r="AF260" i="1"/>
  <c r="AF426" i="1"/>
  <c r="AF397" i="1"/>
  <c r="AF191" i="1"/>
  <c r="AF18" i="1"/>
  <c r="AF20" i="1"/>
  <c r="AF66" i="1"/>
  <c r="AF425" i="1"/>
  <c r="AF833" i="1"/>
  <c r="AF339" i="1"/>
  <c r="AF201" i="1"/>
  <c r="AF782" i="1"/>
  <c r="AF238" i="1"/>
  <c r="AF745" i="1"/>
  <c r="AF237" i="1"/>
  <c r="AF316" i="1"/>
  <c r="AF12" i="1"/>
  <c r="AF506" i="1"/>
  <c r="AF478" i="1"/>
  <c r="AF517" i="1"/>
  <c r="AL705" i="1" l="1"/>
  <c r="AL704" i="1"/>
  <c r="Y256" i="1"/>
  <c r="Y779" i="1"/>
  <c r="Y703" i="1"/>
  <c r="Y338" i="1"/>
  <c r="Y132" i="1"/>
  <c r="Y234" i="1"/>
  <c r="Y92" i="1"/>
  <c r="Y91" i="1"/>
  <c r="Y516" i="1"/>
  <c r="Y575" i="1"/>
  <c r="Y290" i="1"/>
  <c r="Y814" i="1"/>
  <c r="Y867" i="1"/>
  <c r="Y831" i="1"/>
  <c r="Y44" i="1"/>
  <c r="Y687" i="1"/>
  <c r="Y711" i="1"/>
  <c r="Y421" i="1"/>
  <c r="Y843" i="1"/>
  <c r="Y221" i="1"/>
  <c r="Y591" i="1"/>
  <c r="Y155" i="1"/>
  <c r="Y53" i="1"/>
  <c r="Y515" i="1"/>
  <c r="Y566" i="1"/>
  <c r="Y360" i="1"/>
  <c r="Y387" i="1"/>
  <c r="Y807" i="1"/>
  <c r="Y344" i="1"/>
  <c r="Y615" i="1"/>
  <c r="Y771" i="1"/>
  <c r="Y233" i="1"/>
  <c r="Y600" i="1"/>
  <c r="Y154" i="1"/>
  <c r="Y766" i="1"/>
  <c r="Y185" i="1"/>
  <c r="Y200" i="1"/>
  <c r="Y266" i="1"/>
  <c r="Y220" i="1"/>
  <c r="Y443" i="1"/>
  <c r="Y288" i="1"/>
  <c r="Y855" i="1"/>
  <c r="Y424" i="1"/>
  <c r="Y122" i="1"/>
  <c r="Y451" i="1"/>
  <c r="Y395" i="1"/>
  <c r="Y102" i="1"/>
  <c r="Y791" i="1"/>
  <c r="Y662" i="1"/>
  <c r="Y435" i="1"/>
  <c r="Y337" i="1"/>
  <c r="Y634" i="1"/>
  <c r="Y255" i="1"/>
  <c r="Y489" i="1"/>
  <c r="Y219" i="1"/>
  <c r="Y633" i="1"/>
  <c r="Y116" i="1"/>
  <c r="Y790" i="1"/>
  <c r="Y736" i="1"/>
  <c r="Y460" i="1"/>
  <c r="Y787" i="1"/>
  <c r="Y101" i="1"/>
  <c r="Y632" i="1"/>
  <c r="Y778" i="1"/>
  <c r="Y686" i="1"/>
  <c r="Y549" i="1"/>
  <c r="Y599" i="1"/>
  <c r="Y434" i="1"/>
  <c r="Y100" i="1"/>
  <c r="Y631" i="1"/>
  <c r="Y74" i="1"/>
  <c r="Y786" i="1"/>
  <c r="Y184" i="1"/>
  <c r="Y548" i="1"/>
  <c r="Y611" i="1"/>
  <c r="Y842" i="1"/>
  <c r="Y550" i="1"/>
  <c r="Y476" i="1"/>
  <c r="Y547" i="1"/>
  <c r="Y143" i="1"/>
  <c r="Y401" i="1"/>
  <c r="Y384" i="1"/>
  <c r="Y524" i="1"/>
  <c r="Y250" i="1"/>
  <c r="Y52" i="1"/>
  <c r="Y442" i="1"/>
  <c r="Y574" i="1"/>
  <c r="Y171" i="1"/>
  <c r="Y444" i="1"/>
  <c r="Y590" i="1"/>
  <c r="Y412" i="1"/>
  <c r="Y685" i="1"/>
  <c r="Y287" i="1"/>
  <c r="Y770" i="1"/>
  <c r="Y553" i="1"/>
  <c r="Y51" i="1"/>
  <c r="Y131" i="1"/>
  <c r="Y411" i="1"/>
  <c r="Y488" i="1"/>
  <c r="Y17" i="1"/>
  <c r="Y336" i="1"/>
  <c r="Y475" i="1"/>
  <c r="Y189" i="1"/>
  <c r="Y359" i="1"/>
  <c r="Y565" i="1"/>
  <c r="Y661" i="1"/>
  <c r="Y433" i="1"/>
  <c r="Y153" i="1"/>
  <c r="Y841" i="1"/>
  <c r="Y806" i="1"/>
  <c r="Y529" i="1"/>
  <c r="Y420" i="1"/>
  <c r="Y432" i="1"/>
  <c r="Y657" i="1"/>
  <c r="Y598" i="1"/>
  <c r="Y767" i="1"/>
  <c r="Y130" i="1"/>
  <c r="Y369" i="1"/>
  <c r="Y733" i="1"/>
  <c r="Y732" i="1"/>
  <c r="Y504" i="1"/>
  <c r="Y804" i="1"/>
  <c r="Y614" i="1"/>
  <c r="Y853" i="1"/>
  <c r="Y809" i="1"/>
  <c r="Y731" i="1"/>
  <c r="Y866" i="1"/>
  <c r="Y730" i="1"/>
  <c r="Y823" i="1"/>
  <c r="Y552" i="1"/>
  <c r="Y32" i="1"/>
  <c r="Y739" i="1"/>
  <c r="Y73" i="1"/>
  <c r="Y840" i="1"/>
  <c r="Y737" i="1"/>
  <c r="Y729" i="1"/>
  <c r="Y335" i="1"/>
  <c r="Y82" i="1"/>
  <c r="Y232" i="1"/>
  <c r="Y286" i="1"/>
  <c r="Y37" i="1"/>
  <c r="Y735" i="1"/>
  <c r="Y314" i="1"/>
  <c r="Y358" i="1"/>
  <c r="Y183" i="1"/>
  <c r="Y854" i="1"/>
  <c r="Y50" i="1"/>
  <c r="Y474" i="1"/>
  <c r="Y81" i="1"/>
  <c r="Y500" i="1"/>
  <c r="Y76" i="1"/>
  <c r="Y419" i="1"/>
  <c r="Y385" i="1"/>
  <c r="Y300" i="1"/>
  <c r="Y610" i="1"/>
  <c r="Y148" i="1"/>
  <c r="Y441" i="1"/>
  <c r="Y523" i="1"/>
  <c r="Y696" i="1"/>
  <c r="Y129" i="1"/>
  <c r="Y597" i="1"/>
  <c r="Y785" i="1"/>
  <c r="Y630" i="1"/>
  <c r="Y90" i="1"/>
  <c r="Y795" i="1"/>
  <c r="Y695" i="1"/>
  <c r="Y57" i="1"/>
  <c r="Y734" i="1"/>
  <c r="Y738" i="1"/>
  <c r="Y487" i="1"/>
  <c r="Y564" i="1"/>
  <c r="Y629" i="1"/>
  <c r="Y285" i="1"/>
  <c r="Y284" i="1"/>
  <c r="Y308" i="1"/>
  <c r="Y644" i="1"/>
  <c r="Y142" i="1"/>
  <c r="Y563" i="1"/>
  <c r="Y573" i="1"/>
  <c r="Y410" i="1"/>
  <c r="Y514" i="1"/>
  <c r="Y235" i="1"/>
  <c r="Y231" i="1"/>
  <c r="Y128" i="1"/>
  <c r="Y473" i="1"/>
  <c r="Y513" i="1"/>
  <c r="Y832" i="1"/>
  <c r="Y603" i="1"/>
  <c r="Y182" i="1"/>
  <c r="Y660" i="1"/>
  <c r="Y486" i="1"/>
  <c r="Y728" i="1"/>
  <c r="Y663" i="1"/>
  <c r="Y839" i="1"/>
  <c r="Y283" i="1"/>
  <c r="Y727" i="1"/>
  <c r="Y859" i="1"/>
  <c r="Y567" i="1"/>
  <c r="Y528" i="1"/>
  <c r="Y282" i="1"/>
  <c r="Y170" i="1"/>
  <c r="Y546" i="1"/>
  <c r="Y726" i="1"/>
  <c r="Y281" i="1"/>
  <c r="Y684" i="1"/>
  <c r="Y56" i="1"/>
  <c r="Y628" i="1"/>
  <c r="Y643" i="1"/>
  <c r="Y115" i="1"/>
  <c r="Y357" i="1"/>
  <c r="Y627" i="1"/>
  <c r="Y254" i="1"/>
  <c r="Y619" i="1"/>
  <c r="Y356" i="1"/>
  <c r="Y375" i="1"/>
  <c r="Y181" i="1"/>
  <c r="Y472" i="1"/>
  <c r="Y28" i="1"/>
  <c r="Y491" i="1"/>
  <c r="Y348" i="1"/>
  <c r="Y683" i="1"/>
  <c r="Y694" i="1"/>
  <c r="Y355" i="1"/>
  <c r="Y461" i="1"/>
  <c r="Y230" i="1"/>
  <c r="Y865" i="1"/>
  <c r="Y296" i="1"/>
  <c r="Y618" i="1"/>
  <c r="Y418" i="1"/>
  <c r="Y777" i="1"/>
  <c r="Y572" i="1"/>
  <c r="Y812" i="1"/>
  <c r="Y114" i="1"/>
  <c r="Y259" i="1"/>
  <c r="Y562" i="1"/>
  <c r="Y113" i="1"/>
  <c r="Y471" i="1"/>
  <c r="Y229" i="1"/>
  <c r="Y522" i="1"/>
  <c r="Y545" i="1"/>
  <c r="Y169" i="1"/>
  <c r="Y354" i="1"/>
  <c r="Y75" i="1"/>
  <c r="Y544" i="1"/>
  <c r="Y459" i="1"/>
  <c r="Y725" i="1"/>
  <c r="Y543" i="1"/>
  <c r="Y319" i="1"/>
  <c r="Y16" i="1"/>
  <c r="Y743" i="1"/>
  <c r="Y542" i="1"/>
  <c r="Y856" i="1"/>
  <c r="Y228" i="1"/>
  <c r="Y280" i="1"/>
  <c r="Y431" i="1"/>
  <c r="Y211" i="1"/>
  <c r="Y65" i="1"/>
  <c r="Y682" i="1"/>
  <c r="Y530" i="1"/>
  <c r="Y295" i="1"/>
  <c r="Y824" i="1"/>
  <c r="Y458" i="1"/>
  <c r="Y642" i="1"/>
  <c r="Y617" i="1"/>
  <c r="Y343" i="1"/>
  <c r="Y347" i="1"/>
  <c r="Y43" i="1"/>
  <c r="Y822" i="1"/>
  <c r="Y64" i="1"/>
  <c r="Y815" i="1"/>
  <c r="Y808" i="1"/>
  <c r="Y34" i="1"/>
  <c r="Y24" i="1"/>
  <c r="Y99" i="1"/>
  <c r="Y440" i="1"/>
  <c r="Y374" i="1"/>
  <c r="Y650" i="1"/>
  <c r="Y602" i="1"/>
  <c r="Y608" i="1"/>
  <c r="Y505" i="1"/>
  <c r="Y127" i="1"/>
  <c r="Y265" i="1"/>
  <c r="Y167" i="1"/>
  <c r="Y784" i="1"/>
  <c r="Y589" i="1"/>
  <c r="Y503" i="1"/>
  <c r="Y803" i="1"/>
  <c r="Y430" i="1"/>
  <c r="Y541" i="1"/>
  <c r="Y80" i="1"/>
  <c r="Y180" i="1"/>
  <c r="Y789" i="1"/>
  <c r="Y698" i="1"/>
  <c r="Y724" i="1"/>
  <c r="Y353" i="1"/>
  <c r="Y292" i="1"/>
  <c r="Y98" i="1"/>
  <c r="Y601" i="1"/>
  <c r="Y710" i="1"/>
  <c r="Y318" i="1"/>
  <c r="Y649" i="1"/>
  <c r="Y210" i="1"/>
  <c r="Y382" i="1"/>
  <c r="Y334" i="1"/>
  <c r="Y830" i="1"/>
  <c r="Y249" i="1"/>
  <c r="Y757" i="1"/>
  <c r="Y152" i="1"/>
  <c r="Y681" i="1"/>
  <c r="Y612" i="1"/>
  <c r="Y279" i="1"/>
  <c r="Y477" i="1"/>
  <c r="Y641" i="1"/>
  <c r="Y648" i="1"/>
  <c r="Y749" i="1"/>
  <c r="Y626" i="1"/>
  <c r="Y346" i="1"/>
  <c r="Y89" i="1"/>
  <c r="Y141" i="1"/>
  <c r="Y852" i="1"/>
  <c r="Y851" i="1"/>
  <c r="Y394" i="1"/>
  <c r="Y121" i="1"/>
  <c r="Y373" i="1"/>
  <c r="Y304" i="1"/>
  <c r="Y278" i="1"/>
  <c r="Y299" i="1"/>
  <c r="Y222" i="1"/>
  <c r="Y838" i="1"/>
  <c r="Y409" i="1"/>
  <c r="Y781" i="1"/>
  <c r="Y307" i="1"/>
  <c r="Y209" i="1"/>
  <c r="Y625" i="1"/>
  <c r="Y776" i="1"/>
  <c r="Y208" i="1"/>
  <c r="Y120" i="1"/>
  <c r="Y457" i="1"/>
  <c r="Y187" i="1"/>
  <c r="Y429" i="1"/>
  <c r="Y588" i="1"/>
  <c r="Y188" i="1"/>
  <c r="Y179" i="1"/>
  <c r="Y783" i="1"/>
  <c r="Y723" i="1"/>
  <c r="Y722" i="1"/>
  <c r="Y294" i="1"/>
  <c r="Y289" i="1"/>
  <c r="Y742" i="1"/>
  <c r="Y680" i="1"/>
  <c r="Y679" i="1"/>
  <c r="Y587" i="1"/>
  <c r="Y15" i="1"/>
  <c r="Y14" i="1"/>
  <c r="Y775" i="1"/>
  <c r="Y119" i="1"/>
  <c r="Y97" i="1"/>
  <c r="Y408" i="1"/>
  <c r="Y802" i="1"/>
  <c r="Y381" i="1"/>
  <c r="Y333" i="1"/>
  <c r="Y609" i="1"/>
  <c r="Y490" i="1"/>
  <c r="Y72" i="1"/>
  <c r="Y277" i="1"/>
  <c r="Y850" i="1"/>
  <c r="Y293" i="1"/>
  <c r="Y199" i="1"/>
  <c r="Y71" i="1"/>
  <c r="Y166" i="1"/>
  <c r="Y248" i="1"/>
  <c r="Y801" i="1"/>
  <c r="Y423" i="1"/>
  <c r="Y656" i="1"/>
  <c r="Y70" i="1"/>
  <c r="Y380" i="1"/>
  <c r="Y821" i="1"/>
  <c r="Y227" i="1"/>
  <c r="Y407" i="1"/>
  <c r="Y485" i="1"/>
  <c r="Y655" i="1"/>
  <c r="Y624" i="1"/>
  <c r="Y596" i="1"/>
  <c r="Y379" i="1"/>
  <c r="Y276" i="1"/>
  <c r="Y647" i="1"/>
  <c r="Y111" i="1"/>
  <c r="Y765" i="1"/>
  <c r="Y275" i="1"/>
  <c r="Y595" i="1"/>
  <c r="Y372" i="1"/>
  <c r="Y470" i="1"/>
  <c r="Y607" i="1"/>
  <c r="Y450" i="1"/>
  <c r="Y512" i="1"/>
  <c r="Y29" i="1"/>
  <c r="Y126" i="1"/>
  <c r="Y186" i="1"/>
  <c r="Y26" i="1"/>
  <c r="Y820" i="1"/>
  <c r="Y837" i="1"/>
  <c r="Y393" i="1"/>
  <c r="Y417" i="1"/>
  <c r="Y484" i="1"/>
  <c r="Y678" i="1"/>
  <c r="Y147" i="1"/>
  <c r="Y586" i="1"/>
  <c r="Y392" i="1"/>
  <c r="Y605" i="1"/>
  <c r="Y469" i="1"/>
  <c r="Y819" i="1"/>
  <c r="Y332" i="1"/>
  <c r="Y317" i="1"/>
  <c r="Y226" i="1"/>
  <c r="Y805" i="1"/>
  <c r="Y368" i="1"/>
  <c r="Y623" i="1"/>
  <c r="Y178" i="1"/>
  <c r="Y800" i="1"/>
  <c r="Y810" i="1"/>
  <c r="Y342" i="1"/>
  <c r="Y499" i="1"/>
  <c r="Y811" i="1"/>
  <c r="Y112" i="1"/>
  <c r="Y42" i="1"/>
  <c r="Y352" i="1"/>
  <c r="Y721" i="1"/>
  <c r="Y799" i="1"/>
  <c r="Y69" i="1"/>
  <c r="Y780" i="1"/>
  <c r="Y361" i="1"/>
  <c r="Y400" i="1"/>
  <c r="Y502" i="1"/>
  <c r="Y315" i="1"/>
  <c r="Y677" i="1"/>
  <c r="Y452" i="1"/>
  <c r="Y511" i="1"/>
  <c r="Y720" i="1"/>
  <c r="Y391" i="1"/>
  <c r="Y218" i="1"/>
  <c r="Y88" i="1"/>
  <c r="Y561" i="1"/>
  <c r="Y756" i="1"/>
  <c r="Y253" i="1"/>
  <c r="Y829" i="1"/>
  <c r="Y207" i="1"/>
  <c r="Y654" i="1"/>
  <c r="Y367" i="1"/>
  <c r="Y774" i="1"/>
  <c r="Y49" i="1"/>
  <c r="Y331" i="1"/>
  <c r="Y198" i="1"/>
  <c r="Y390" i="1"/>
  <c r="Y366" i="1"/>
  <c r="Y351" i="1"/>
  <c r="Y692" i="1"/>
  <c r="Y63" i="1"/>
  <c r="Y165" i="1"/>
  <c r="Y151" i="1"/>
  <c r="Y576" i="1"/>
  <c r="Y788" i="1"/>
  <c r="Y341" i="1"/>
  <c r="Y399" i="1"/>
  <c r="Y456" i="1"/>
  <c r="Y321" i="1"/>
  <c r="Y164" i="1"/>
  <c r="Y676" i="1"/>
  <c r="Y498" i="1"/>
  <c r="Y177" i="1"/>
  <c r="Y371" i="1"/>
  <c r="Y301" i="1"/>
  <c r="Y571" i="1"/>
  <c r="Y416" i="1"/>
  <c r="Y365" i="1"/>
  <c r="Y798" i="1"/>
  <c r="Y688" i="1"/>
  <c r="Y849" i="1"/>
  <c r="Y313" i="1"/>
  <c r="Y274" i="1"/>
  <c r="Y428" i="1"/>
  <c r="Y755" i="1"/>
  <c r="Y247" i="1"/>
  <c r="Y570" i="1"/>
  <c r="Y719" i="1"/>
  <c r="Y312" i="1"/>
  <c r="Y264" i="1"/>
  <c r="Y140" i="1"/>
  <c r="Y560" i="1"/>
  <c r="Y31" i="1"/>
  <c r="Y653" i="1"/>
  <c r="Y468" i="1"/>
  <c r="Y13" i="1"/>
  <c r="Y675" i="1"/>
  <c r="Y764" i="1"/>
  <c r="Y340" i="1"/>
  <c r="Y674" i="1"/>
  <c r="Y263" i="1"/>
  <c r="Y559" i="1"/>
  <c r="Y540" i="1"/>
  <c r="Y521" i="1"/>
  <c r="Y398" i="1"/>
  <c r="Y709" i="1"/>
  <c r="Y389" i="1"/>
  <c r="Y640" i="1"/>
  <c r="Y864" i="1"/>
  <c r="Y246" i="1"/>
  <c r="Y197" i="1"/>
  <c r="Y139" i="1"/>
  <c r="Y569" i="1"/>
  <c r="Y194" i="1"/>
  <c r="Y245" i="1"/>
  <c r="Y125" i="1"/>
  <c r="Y225" i="1"/>
  <c r="Y652" i="1"/>
  <c r="Y467" i="1"/>
  <c r="Y79" i="1"/>
  <c r="Y858" i="1"/>
  <c r="Y863" i="1"/>
  <c r="Y748" i="1"/>
  <c r="Y176" i="1"/>
  <c r="Y773" i="1"/>
  <c r="Y96" i="1"/>
  <c r="Y33" i="1"/>
  <c r="Y520" i="1"/>
  <c r="Y364" i="1"/>
  <c r="Y363" i="1"/>
  <c r="Y497" i="1"/>
  <c r="Y110" i="1"/>
  <c r="Y585" i="1"/>
  <c r="Y427" i="1"/>
  <c r="Y449" i="1"/>
  <c r="Y763" i="1"/>
  <c r="Y298" i="1"/>
  <c r="Y718" i="1"/>
  <c r="Y302" i="1"/>
  <c r="Y659" i="1"/>
  <c r="Y708" i="1"/>
  <c r="Y345" i="1"/>
  <c r="Y816" i="1"/>
  <c r="Y868" i="1"/>
  <c r="Y330" i="1"/>
  <c r="Y483" i="1"/>
  <c r="Y149" i="1"/>
  <c r="Y439" i="1"/>
  <c r="Y62" i="1"/>
  <c r="Y836" i="1"/>
  <c r="Y551" i="1"/>
  <c r="Y252" i="1"/>
  <c r="Y68" i="1"/>
  <c r="Y146" i="1"/>
  <c r="Y273" i="1"/>
  <c r="Y138" i="1"/>
  <c r="Y594" i="1"/>
  <c r="Y244" i="1"/>
  <c r="Y415" i="1"/>
  <c r="Y55" i="1"/>
  <c r="Y673" i="1"/>
  <c r="Y707" i="1"/>
  <c r="Y406" i="1"/>
  <c r="Y137" i="1"/>
  <c r="Y466" i="1"/>
  <c r="Y243" i="1"/>
  <c r="Y613" i="1"/>
  <c r="Y706" i="1"/>
  <c r="Y519" i="1"/>
  <c r="Y405" i="1"/>
  <c r="Y163" i="1"/>
  <c r="Y206" i="1"/>
  <c r="Y48" i="1"/>
  <c r="Y496" i="1"/>
  <c r="Y217" i="1"/>
  <c r="Y25" i="1"/>
  <c r="Y717" i="1"/>
  <c r="Y242" i="1"/>
  <c r="Y41" i="1"/>
  <c r="Y639" i="1"/>
  <c r="Y828" i="1"/>
  <c r="Y224" i="1"/>
  <c r="Y584" i="1"/>
  <c r="Y162" i="1"/>
  <c r="Y455" i="1"/>
  <c r="Y797" i="1"/>
  <c r="Y205" i="1"/>
  <c r="Y54" i="1"/>
  <c r="Y404" i="1"/>
  <c r="Y672" i="1"/>
  <c r="Y465" i="1"/>
  <c r="Y583" i="1"/>
  <c r="Y558" i="1"/>
  <c r="Y161" i="1"/>
  <c r="Y582" i="1"/>
  <c r="Y539" i="1"/>
  <c r="Y136" i="1"/>
  <c r="Y109" i="1"/>
  <c r="Y593" i="1"/>
  <c r="Y175" i="1"/>
  <c r="Y646" i="1"/>
  <c r="Y604" i="1"/>
  <c r="Y438" i="1"/>
  <c r="Y638" i="1"/>
  <c r="Y527" i="1"/>
  <c r="Y272" i="1"/>
  <c r="Y671" i="1"/>
  <c r="Y204" i="1"/>
  <c r="Y78" i="1"/>
  <c r="Y581" i="1"/>
  <c r="Y538" i="1"/>
  <c r="Y193" i="1"/>
  <c r="Y241" i="1"/>
  <c r="Y172" i="1"/>
  <c r="Y396" i="1"/>
  <c r="Y670" i="1"/>
  <c r="Y716" i="1"/>
  <c r="Y216" i="1"/>
  <c r="Y464" i="1"/>
  <c r="Y510" i="1"/>
  <c r="Y741" i="1"/>
  <c r="Y482" i="1"/>
  <c r="Y693" i="1"/>
  <c r="Y702" i="1"/>
  <c r="Y537" i="1"/>
  <c r="Y772" i="1"/>
  <c r="Y262" i="1"/>
  <c r="Y835" i="1"/>
  <c r="Y311" i="1"/>
  <c r="Y329" i="1"/>
  <c r="Y271" i="1"/>
  <c r="Y568" i="1"/>
  <c r="Y453" i="1"/>
  <c r="Y305" i="1"/>
  <c r="Y862" i="1"/>
  <c r="Y215" i="1"/>
  <c r="Y107" i="1"/>
  <c r="Y580" i="1"/>
  <c r="Y30" i="1"/>
  <c r="Y67" i="1"/>
  <c r="Y762" i="1"/>
  <c r="Y192" i="1"/>
  <c r="Y437" i="1"/>
  <c r="Y509" i="1"/>
  <c r="Y645" i="1"/>
  <c r="Y769" i="1"/>
  <c r="Y690" i="1"/>
  <c r="Y495" i="1"/>
  <c r="Y526" i="1"/>
  <c r="Y827" i="1"/>
  <c r="Y747" i="1"/>
  <c r="Y362" i="1"/>
  <c r="Y196" i="1"/>
  <c r="Y135" i="1"/>
  <c r="Y481" i="1"/>
  <c r="Y40" i="1"/>
  <c r="Y536" i="1"/>
  <c r="Y258" i="1"/>
  <c r="Y557" i="1"/>
  <c r="Y796" i="1"/>
  <c r="Y622" i="1"/>
  <c r="Y214" i="1"/>
  <c r="Y848" i="1"/>
  <c r="Y754" i="1"/>
  <c r="Y160" i="1"/>
  <c r="Y328" i="1"/>
  <c r="Y535" i="1"/>
  <c r="Y270" i="1"/>
  <c r="Y306" i="1"/>
  <c r="Y378" i="1"/>
  <c r="Y448" i="1"/>
  <c r="Y447" i="1"/>
  <c r="Y818" i="1"/>
  <c r="Y753" i="1"/>
  <c r="Y637" i="1"/>
  <c r="Y534" i="1"/>
  <c r="Y834" i="1"/>
  <c r="Y592" i="1"/>
  <c r="Y159" i="1"/>
  <c r="Y494" i="1"/>
  <c r="Y269" i="1"/>
  <c r="Y173" i="1"/>
  <c r="Y158" i="1"/>
  <c r="Y579" i="1"/>
  <c r="Y87" i="1"/>
  <c r="Y697" i="1"/>
  <c r="Y501" i="1"/>
  <c r="Y403" i="1"/>
  <c r="Y813" i="1"/>
  <c r="Y446" i="1"/>
  <c r="Y61" i="1"/>
  <c r="Y303" i="1"/>
  <c r="Y27" i="1"/>
  <c r="Y669" i="1"/>
  <c r="Y240" i="1"/>
  <c r="Y134" i="1"/>
  <c r="Y83" i="1"/>
  <c r="Y35" i="1"/>
  <c r="Y22" i="1"/>
  <c r="Y95" i="1"/>
  <c r="Y327" i="1"/>
  <c r="Y715" i="1"/>
  <c r="Y847" i="1"/>
  <c r="Y326" i="1"/>
  <c r="Y77" i="1"/>
  <c r="Y174" i="1"/>
  <c r="Y86" i="1"/>
  <c r="Y752" i="1"/>
  <c r="Y533" i="1"/>
  <c r="Y60" i="1"/>
  <c r="Y578" i="1"/>
  <c r="Y388" i="1"/>
  <c r="Y621" i="1"/>
  <c r="Y857" i="1"/>
  <c r="Y145" i="1"/>
  <c r="Y701" i="1"/>
  <c r="Y239" i="1"/>
  <c r="Y861" i="1"/>
  <c r="Y761" i="1"/>
  <c r="Y195" i="1"/>
  <c r="Y118" i="1"/>
  <c r="Y23" i="1"/>
  <c r="Y746" i="1"/>
  <c r="Y668" i="1"/>
  <c r="Y124" i="1"/>
  <c r="Y117" i="1"/>
  <c r="Y236" i="1"/>
  <c r="Y94" i="1"/>
  <c r="Y103" i="1"/>
  <c r="Y493" i="1"/>
  <c r="Y268" i="1"/>
  <c r="Y436" i="1"/>
  <c r="Y21" i="1"/>
  <c r="Y123" i="1"/>
  <c r="Y445" i="1"/>
  <c r="Y108" i="1"/>
  <c r="Y93" i="1"/>
  <c r="Y85" i="1"/>
  <c r="Y203" i="1"/>
  <c r="Y223" i="1"/>
  <c r="Y251" i="1"/>
  <c r="Y860" i="1"/>
  <c r="Y826" i="1"/>
  <c r="Y320" i="1"/>
  <c r="Y325" i="1"/>
  <c r="Y39" i="1"/>
  <c r="Y310" i="1"/>
  <c r="Y525" i="1"/>
  <c r="Y817" i="1"/>
  <c r="Y760" i="1"/>
  <c r="Y190" i="1"/>
  <c r="Y667" i="1"/>
  <c r="Y636" i="1"/>
  <c r="Y846" i="1"/>
  <c r="Y463" i="1"/>
  <c r="Y556" i="1"/>
  <c r="Y414" i="1"/>
  <c r="Y309" i="1"/>
  <c r="Y480" i="1"/>
  <c r="Y768" i="1"/>
  <c r="Y759" i="1"/>
  <c r="Y740" i="1"/>
  <c r="Y666" i="1"/>
  <c r="Y616" i="1"/>
  <c r="Y297" i="1"/>
  <c r="Y267" i="1"/>
  <c r="Y555" i="1"/>
  <c r="Y213" i="1"/>
  <c r="Y508" i="1"/>
  <c r="Y168" i="1"/>
  <c r="Y825" i="1"/>
  <c r="Y202" i="1"/>
  <c r="Y157" i="1"/>
  <c r="Y322" i="1"/>
  <c r="Y377" i="1"/>
  <c r="Y106" i="1"/>
  <c r="Y462" i="1"/>
  <c r="Y324" i="1"/>
  <c r="Y518" i="1"/>
  <c r="Y454" i="1"/>
  <c r="Y532" i="1"/>
  <c r="Y212" i="1"/>
  <c r="Y291" i="1"/>
  <c r="Y744" i="1"/>
  <c r="Y350" i="1"/>
  <c r="Y36" i="1"/>
  <c r="Y47" i="1"/>
  <c r="Y665" i="1"/>
  <c r="Y413" i="1"/>
  <c r="Y635" i="1"/>
  <c r="Y794" i="1"/>
  <c r="Y150" i="1"/>
  <c r="Y323" i="1"/>
  <c r="Y507" i="1"/>
  <c r="Y700" i="1"/>
  <c r="Y370" i="1"/>
  <c r="Y19" i="1"/>
  <c r="Y758" i="1"/>
  <c r="Y751" i="1"/>
  <c r="Y105" i="1"/>
  <c r="Y46" i="1"/>
  <c r="Y620" i="1"/>
  <c r="Y577" i="1"/>
  <c r="Y376" i="1"/>
  <c r="Y257" i="1"/>
  <c r="Y691" i="1"/>
  <c r="Y714" i="1"/>
  <c r="Y422" i="1"/>
  <c r="Y699" i="1"/>
  <c r="Y651" i="1"/>
  <c r="Y383" i="1"/>
  <c r="Y59" i="1"/>
  <c r="Y793" i="1"/>
  <c r="Y156" i="1"/>
  <c r="Y386" i="1"/>
  <c r="Y531" i="1"/>
  <c r="Y58" i="1"/>
  <c r="Y261" i="1"/>
  <c r="Y84" i="1"/>
  <c r="Y133" i="1"/>
  <c r="Y402" i="1"/>
  <c r="Y144" i="1"/>
  <c r="Y658" i="1"/>
  <c r="Y104" i="1"/>
  <c r="Y689" i="1"/>
  <c r="Y713" i="1"/>
  <c r="Y492" i="1"/>
  <c r="Y479" i="1"/>
  <c r="Y664" i="1"/>
  <c r="Y38" i="1"/>
  <c r="Y349" i="1"/>
  <c r="Y554" i="1"/>
  <c r="Y260" i="1"/>
  <c r="Y426" i="1"/>
  <c r="Y606" i="1"/>
  <c r="Y397" i="1"/>
  <c r="Y750" i="1"/>
  <c r="Y191" i="1"/>
  <c r="Y18" i="1"/>
  <c r="Y845" i="1"/>
  <c r="Y20" i="1"/>
  <c r="Y66" i="1"/>
  <c r="Y425" i="1"/>
  <c r="Y833" i="1"/>
  <c r="Y339" i="1"/>
  <c r="Y201" i="1"/>
  <c r="Y782" i="1"/>
  <c r="Y238" i="1"/>
  <c r="Y844" i="1"/>
  <c r="Y745" i="1"/>
  <c r="Y237" i="1"/>
  <c r="Y712" i="1"/>
  <c r="Y316" i="1"/>
  <c r="Y12" i="1"/>
  <c r="Y792" i="1"/>
  <c r="Y506" i="1"/>
  <c r="Y478" i="1"/>
  <c r="Y517" i="1"/>
  <c r="V868" i="1"/>
  <c r="V867" i="1"/>
  <c r="V866" i="1"/>
  <c r="V865" i="1"/>
  <c r="V864" i="1"/>
  <c r="V863" i="1"/>
  <c r="V862" i="1"/>
  <c r="V861" i="1"/>
  <c r="V860" i="1"/>
  <c r="V859" i="1"/>
  <c r="V858" i="1"/>
  <c r="V857" i="1"/>
  <c r="V856" i="1"/>
  <c r="V855" i="1"/>
  <c r="V854" i="1"/>
  <c r="V853" i="1"/>
  <c r="V852" i="1"/>
  <c r="V851" i="1"/>
  <c r="V850" i="1"/>
  <c r="V849" i="1"/>
  <c r="V848" i="1"/>
  <c r="V847" i="1"/>
  <c r="V846" i="1"/>
  <c r="V845" i="1"/>
  <c r="V844" i="1"/>
  <c r="V843" i="1"/>
  <c r="V842" i="1"/>
  <c r="V841" i="1"/>
  <c r="V840" i="1"/>
  <c r="V839" i="1"/>
  <c r="V838" i="1"/>
  <c r="V837" i="1"/>
  <c r="V836" i="1"/>
  <c r="V835" i="1"/>
  <c r="V834" i="1"/>
  <c r="V833" i="1"/>
  <c r="V832" i="1"/>
  <c r="V831" i="1"/>
  <c r="V830" i="1"/>
  <c r="V829" i="1"/>
  <c r="V828" i="1"/>
  <c r="V827" i="1"/>
  <c r="V826" i="1"/>
  <c r="V825" i="1"/>
  <c r="V824" i="1"/>
  <c r="V823" i="1"/>
  <c r="V822" i="1"/>
  <c r="V821" i="1"/>
  <c r="V820" i="1"/>
  <c r="V819" i="1"/>
  <c r="V818" i="1"/>
  <c r="V817" i="1"/>
  <c r="V816" i="1"/>
  <c r="V815" i="1"/>
  <c r="V814" i="1"/>
  <c r="V813" i="1"/>
  <c r="V812" i="1"/>
  <c r="V811" i="1"/>
  <c r="V810" i="1"/>
  <c r="V809" i="1"/>
  <c r="V808" i="1"/>
  <c r="V807" i="1"/>
  <c r="V806" i="1"/>
  <c r="V805" i="1"/>
  <c r="V804" i="1"/>
  <c r="V803" i="1"/>
  <c r="V802" i="1"/>
  <c r="V801" i="1"/>
  <c r="V800" i="1"/>
  <c r="V799" i="1"/>
  <c r="V798" i="1"/>
  <c r="V797" i="1"/>
  <c r="V796" i="1"/>
  <c r="V795" i="1"/>
  <c r="V794" i="1"/>
  <c r="V793" i="1"/>
  <c r="V792" i="1"/>
  <c r="V791" i="1"/>
  <c r="V790" i="1"/>
  <c r="V789" i="1"/>
  <c r="V788" i="1"/>
  <c r="V787" i="1"/>
  <c r="V786" i="1"/>
  <c r="V785" i="1"/>
  <c r="V784" i="1"/>
  <c r="V783" i="1"/>
  <c r="V782" i="1"/>
  <c r="V781" i="1"/>
  <c r="V780" i="1"/>
  <c r="V779" i="1"/>
  <c r="V778" i="1"/>
  <c r="V777" i="1"/>
  <c r="V776" i="1"/>
  <c r="V775" i="1"/>
  <c r="V774" i="1"/>
  <c r="V773" i="1"/>
  <c r="V772" i="1"/>
  <c r="V771" i="1"/>
  <c r="V770" i="1"/>
  <c r="V769" i="1"/>
  <c r="V768" i="1"/>
  <c r="V767" i="1"/>
  <c r="V766" i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V747" i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V656" i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AE868" i="1" l="1"/>
  <c r="AE867" i="1"/>
  <c r="AE866" i="1"/>
  <c r="AE865" i="1"/>
  <c r="AE864" i="1"/>
  <c r="AE863" i="1"/>
  <c r="AE862" i="1"/>
  <c r="AE861" i="1"/>
  <c r="AE860" i="1"/>
  <c r="AE859" i="1"/>
  <c r="AE858" i="1"/>
  <c r="AE857" i="1"/>
  <c r="AE856" i="1"/>
  <c r="AE855" i="1"/>
  <c r="AE854" i="1"/>
  <c r="AE853" i="1"/>
  <c r="AE852" i="1"/>
  <c r="AE851" i="1"/>
  <c r="AE850" i="1"/>
  <c r="AE849" i="1"/>
  <c r="AE848" i="1"/>
  <c r="AE847" i="1"/>
  <c r="AE846" i="1"/>
  <c r="AE845" i="1"/>
  <c r="AE844" i="1"/>
  <c r="AE843" i="1"/>
  <c r="AE842" i="1"/>
  <c r="AE841" i="1"/>
  <c r="AE840" i="1"/>
  <c r="AE839" i="1"/>
  <c r="AE838" i="1"/>
  <c r="AE837" i="1"/>
  <c r="AE836" i="1"/>
  <c r="AE835" i="1"/>
  <c r="AE834" i="1"/>
  <c r="AE833" i="1"/>
  <c r="AE832" i="1"/>
  <c r="AE831" i="1"/>
  <c r="AE830" i="1"/>
  <c r="AE829" i="1"/>
  <c r="AE828" i="1"/>
  <c r="AE827" i="1"/>
  <c r="AE826" i="1"/>
  <c r="AE825" i="1"/>
  <c r="AE824" i="1"/>
  <c r="AE823" i="1"/>
  <c r="AE822" i="1"/>
  <c r="AE821" i="1"/>
  <c r="AE820" i="1"/>
  <c r="AE819" i="1"/>
  <c r="AE818" i="1"/>
  <c r="AE817" i="1"/>
  <c r="AE816" i="1"/>
  <c r="AE815" i="1"/>
  <c r="AE814" i="1"/>
  <c r="AE813" i="1"/>
  <c r="AE812" i="1"/>
  <c r="AE811" i="1"/>
  <c r="AE810" i="1"/>
  <c r="AE809" i="1"/>
  <c r="AE808" i="1"/>
  <c r="AE807" i="1"/>
  <c r="AE806" i="1"/>
  <c r="AE805" i="1"/>
  <c r="AE804" i="1"/>
  <c r="AE803" i="1"/>
  <c r="AE802" i="1"/>
  <c r="AE801" i="1"/>
  <c r="AE800" i="1"/>
  <c r="AE799" i="1"/>
  <c r="AE798" i="1"/>
  <c r="AE797" i="1"/>
  <c r="AE796" i="1"/>
  <c r="AE795" i="1"/>
  <c r="AE794" i="1"/>
  <c r="AE793" i="1"/>
  <c r="AE792" i="1"/>
  <c r="AE791" i="1"/>
  <c r="AE790" i="1"/>
  <c r="AE789" i="1"/>
  <c r="AE788" i="1"/>
  <c r="AE787" i="1"/>
  <c r="AE786" i="1"/>
  <c r="AE785" i="1"/>
  <c r="AE784" i="1"/>
  <c r="AE783" i="1"/>
  <c r="AE782" i="1"/>
  <c r="AE781" i="1"/>
  <c r="AE780" i="1"/>
  <c r="AE779" i="1"/>
  <c r="AE778" i="1"/>
  <c r="AE777" i="1"/>
  <c r="AE776" i="1"/>
  <c r="AE775" i="1"/>
  <c r="AE774" i="1"/>
  <c r="AE773" i="1"/>
  <c r="AE772" i="1"/>
  <c r="AE771" i="1"/>
  <c r="AE770" i="1"/>
  <c r="AE769" i="1"/>
  <c r="AE768" i="1"/>
  <c r="AE767" i="1"/>
  <c r="AE766" i="1"/>
  <c r="AE765" i="1"/>
  <c r="AE764" i="1"/>
  <c r="AE763" i="1"/>
  <c r="AE762" i="1"/>
  <c r="AE761" i="1"/>
  <c r="AE760" i="1"/>
  <c r="AE759" i="1"/>
  <c r="AE758" i="1"/>
  <c r="AE757" i="1"/>
  <c r="AE756" i="1"/>
  <c r="AE755" i="1"/>
  <c r="AE754" i="1"/>
  <c r="AE753" i="1"/>
  <c r="AE752" i="1"/>
  <c r="AE751" i="1"/>
  <c r="AE750" i="1"/>
  <c r="AE749" i="1"/>
  <c r="AE748" i="1"/>
  <c r="AE747" i="1"/>
  <c r="AE746" i="1"/>
  <c r="AE745" i="1"/>
  <c r="AE744" i="1"/>
  <c r="AE743" i="1"/>
  <c r="AE742" i="1"/>
  <c r="AE741" i="1"/>
  <c r="AE740" i="1"/>
  <c r="AE739" i="1"/>
  <c r="AE738" i="1"/>
  <c r="AE737" i="1"/>
  <c r="AE736" i="1"/>
  <c r="AE735" i="1"/>
  <c r="AE734" i="1"/>
  <c r="AE733" i="1"/>
  <c r="AE732" i="1"/>
  <c r="AE731" i="1"/>
  <c r="AE730" i="1"/>
  <c r="AE729" i="1"/>
  <c r="AE728" i="1"/>
  <c r="AE727" i="1"/>
  <c r="AE726" i="1"/>
  <c r="AE725" i="1"/>
  <c r="AE724" i="1"/>
  <c r="AE723" i="1"/>
  <c r="AE722" i="1"/>
  <c r="AE721" i="1"/>
  <c r="AE720" i="1"/>
  <c r="AE719" i="1"/>
  <c r="AE718" i="1"/>
  <c r="AE717" i="1"/>
  <c r="AE716" i="1"/>
  <c r="AE715" i="1"/>
  <c r="AE714" i="1"/>
  <c r="AE713" i="1"/>
  <c r="AE712" i="1"/>
  <c r="AE711" i="1"/>
  <c r="AE710" i="1"/>
  <c r="AE709" i="1"/>
  <c r="AE708" i="1"/>
  <c r="AE707" i="1"/>
  <c r="AE706" i="1"/>
  <c r="AE703" i="1"/>
  <c r="AE702" i="1"/>
  <c r="AE701" i="1"/>
  <c r="AE700" i="1"/>
  <c r="AE699" i="1"/>
  <c r="AE698" i="1"/>
  <c r="AE697" i="1"/>
  <c r="AE696" i="1"/>
  <c r="AE695" i="1"/>
  <c r="AE694" i="1"/>
  <c r="AE693" i="1"/>
  <c r="AE692" i="1"/>
  <c r="AE691" i="1"/>
  <c r="AE690" i="1"/>
  <c r="AE689" i="1"/>
  <c r="AE688" i="1"/>
  <c r="AE687" i="1"/>
  <c r="AE686" i="1"/>
  <c r="AE685" i="1"/>
  <c r="AE684" i="1"/>
  <c r="AE683" i="1"/>
  <c r="AE682" i="1"/>
  <c r="AE681" i="1"/>
  <c r="AE680" i="1"/>
  <c r="AE679" i="1"/>
  <c r="AE678" i="1"/>
  <c r="AE677" i="1"/>
  <c r="AE676" i="1"/>
  <c r="AE675" i="1"/>
  <c r="AE674" i="1"/>
  <c r="AE673" i="1"/>
  <c r="AE672" i="1"/>
  <c r="AE671" i="1"/>
  <c r="AE670" i="1"/>
  <c r="AE669" i="1"/>
  <c r="AE668" i="1"/>
  <c r="AE667" i="1"/>
  <c r="AE666" i="1"/>
  <c r="AE665" i="1"/>
  <c r="AE664" i="1"/>
  <c r="AE663" i="1"/>
  <c r="AE662" i="1"/>
  <c r="AE661" i="1"/>
  <c r="AE660" i="1"/>
  <c r="AE659" i="1"/>
  <c r="AE658" i="1"/>
  <c r="AE657" i="1"/>
  <c r="AE656" i="1"/>
  <c r="AE655" i="1"/>
  <c r="AE654" i="1"/>
  <c r="AE653" i="1"/>
  <c r="AE652" i="1"/>
  <c r="AE651" i="1"/>
  <c r="AE650" i="1"/>
  <c r="AE649" i="1"/>
  <c r="AE648" i="1"/>
  <c r="AE647" i="1"/>
  <c r="AE646" i="1"/>
  <c r="AE645" i="1"/>
  <c r="AE644" i="1"/>
  <c r="AE643" i="1"/>
  <c r="AE642" i="1"/>
  <c r="AE641" i="1"/>
  <c r="AE640" i="1"/>
  <c r="AE639" i="1"/>
  <c r="AE638" i="1"/>
  <c r="AE637" i="1"/>
  <c r="AE636" i="1"/>
  <c r="AE635" i="1"/>
  <c r="AE634" i="1"/>
  <c r="AE633" i="1"/>
  <c r="AE632" i="1"/>
  <c r="AE631" i="1"/>
  <c r="AE630" i="1"/>
  <c r="AE629" i="1"/>
  <c r="AE628" i="1"/>
  <c r="AE627" i="1"/>
  <c r="AE626" i="1"/>
  <c r="AE625" i="1"/>
  <c r="AE624" i="1"/>
  <c r="AE623" i="1"/>
  <c r="AE622" i="1"/>
  <c r="AE621" i="1"/>
  <c r="AE620" i="1"/>
  <c r="AE619" i="1"/>
  <c r="AE618" i="1"/>
  <c r="AE617" i="1"/>
  <c r="AE616" i="1"/>
  <c r="AE615" i="1"/>
  <c r="AE614" i="1"/>
  <c r="AE613" i="1"/>
  <c r="AE612" i="1"/>
  <c r="AE611" i="1"/>
  <c r="AE610" i="1"/>
  <c r="AE609" i="1"/>
  <c r="AE608" i="1"/>
  <c r="AE607" i="1"/>
  <c r="AE606" i="1"/>
  <c r="AE605" i="1"/>
  <c r="AE604" i="1"/>
  <c r="AE603" i="1"/>
  <c r="AE602" i="1"/>
  <c r="AE601" i="1"/>
  <c r="AE600" i="1"/>
  <c r="AE599" i="1"/>
  <c r="AE598" i="1"/>
  <c r="AE597" i="1"/>
  <c r="AE596" i="1"/>
  <c r="AE595" i="1"/>
  <c r="AE594" i="1"/>
  <c r="AE593" i="1"/>
  <c r="AE592" i="1"/>
  <c r="AE591" i="1"/>
  <c r="AE590" i="1"/>
  <c r="AE589" i="1"/>
  <c r="AE588" i="1"/>
  <c r="AE587" i="1"/>
  <c r="AE586" i="1"/>
  <c r="AE585" i="1"/>
  <c r="AE584" i="1"/>
  <c r="AE583" i="1"/>
  <c r="AE582" i="1"/>
  <c r="AE581" i="1"/>
  <c r="AE580" i="1"/>
  <c r="AE579" i="1"/>
  <c r="AE578" i="1"/>
  <c r="AE577" i="1"/>
  <c r="AE576" i="1"/>
  <c r="AE575" i="1"/>
  <c r="AE574" i="1"/>
  <c r="AE573" i="1"/>
  <c r="AE572" i="1"/>
  <c r="AE571" i="1"/>
  <c r="AE570" i="1"/>
  <c r="AE569" i="1"/>
  <c r="AE568" i="1"/>
  <c r="AE567" i="1"/>
  <c r="AE566" i="1"/>
  <c r="AE565" i="1"/>
  <c r="AE564" i="1"/>
  <c r="AE563" i="1"/>
  <c r="AE562" i="1"/>
  <c r="AE561" i="1"/>
  <c r="AE560" i="1"/>
  <c r="AE559" i="1"/>
  <c r="AE558" i="1"/>
  <c r="AE557" i="1"/>
  <c r="AE556" i="1"/>
  <c r="AE555" i="1"/>
  <c r="AE554" i="1"/>
  <c r="AE553" i="1"/>
  <c r="AE552" i="1"/>
  <c r="AE551" i="1"/>
  <c r="AE550" i="1"/>
  <c r="AE549" i="1"/>
  <c r="AE548" i="1"/>
  <c r="AE547" i="1"/>
  <c r="AE546" i="1"/>
  <c r="AE545" i="1"/>
  <c r="AE544" i="1"/>
  <c r="AE543" i="1"/>
  <c r="AE542" i="1"/>
  <c r="AE541" i="1"/>
  <c r="AE540" i="1"/>
  <c r="AE539" i="1"/>
  <c r="AE538" i="1"/>
  <c r="AE537" i="1"/>
  <c r="AE536" i="1"/>
  <c r="AE535" i="1"/>
  <c r="AE534" i="1"/>
  <c r="AE533" i="1"/>
  <c r="AE532" i="1"/>
  <c r="AE531" i="1"/>
  <c r="AE530" i="1"/>
  <c r="AE529" i="1"/>
  <c r="AE528" i="1"/>
  <c r="AE527" i="1"/>
  <c r="AE526" i="1"/>
  <c r="AE525" i="1"/>
  <c r="AE524" i="1"/>
  <c r="AE523" i="1"/>
  <c r="AE522" i="1"/>
  <c r="AE521" i="1"/>
  <c r="AE520" i="1"/>
  <c r="AE519" i="1"/>
  <c r="AE518" i="1"/>
  <c r="AE517" i="1"/>
  <c r="AE516" i="1"/>
  <c r="AE515" i="1"/>
  <c r="AE514" i="1"/>
  <c r="AE513" i="1"/>
  <c r="AE512" i="1"/>
  <c r="AE511" i="1"/>
  <c r="AE510" i="1"/>
  <c r="AE509" i="1"/>
  <c r="AE508" i="1"/>
  <c r="AE507" i="1"/>
  <c r="AE506" i="1"/>
  <c r="AE505" i="1"/>
  <c r="AE504" i="1"/>
  <c r="AE503" i="1"/>
  <c r="AE502" i="1"/>
  <c r="AE501" i="1"/>
  <c r="AE500" i="1"/>
  <c r="AE499" i="1"/>
  <c r="AE498" i="1"/>
  <c r="AE497" i="1"/>
  <c r="AE496" i="1"/>
  <c r="AE495" i="1"/>
  <c r="AE494" i="1"/>
  <c r="AE493" i="1"/>
  <c r="AE492" i="1"/>
  <c r="AE491" i="1"/>
  <c r="AE490" i="1"/>
  <c r="AE489" i="1"/>
  <c r="AE488" i="1"/>
  <c r="AE487" i="1"/>
  <c r="AE486" i="1"/>
  <c r="AE485" i="1"/>
  <c r="AE484" i="1"/>
  <c r="AE483" i="1"/>
  <c r="AE482" i="1"/>
  <c r="AE481" i="1"/>
  <c r="AE480" i="1"/>
  <c r="AE479" i="1"/>
  <c r="AE478" i="1"/>
  <c r="AE477" i="1"/>
  <c r="AE476" i="1"/>
  <c r="AE475" i="1"/>
  <c r="AE474" i="1"/>
  <c r="AE473" i="1"/>
  <c r="AE472" i="1"/>
  <c r="AE471" i="1"/>
  <c r="AE470" i="1"/>
  <c r="AE469" i="1"/>
  <c r="AE468" i="1"/>
  <c r="AE467" i="1"/>
  <c r="AE466" i="1"/>
  <c r="AE465" i="1"/>
  <c r="AE464" i="1"/>
  <c r="AE463" i="1"/>
  <c r="AE462" i="1"/>
  <c r="AE461" i="1"/>
  <c r="AE460" i="1"/>
  <c r="AE459" i="1"/>
  <c r="AE458" i="1"/>
  <c r="AE457" i="1"/>
  <c r="AE456" i="1"/>
  <c r="AE455" i="1"/>
  <c r="AE454" i="1"/>
  <c r="AE453" i="1"/>
  <c r="AE452" i="1"/>
  <c r="AE451" i="1"/>
  <c r="AE450" i="1"/>
  <c r="AE449" i="1"/>
  <c r="AE448" i="1"/>
  <c r="AE447" i="1"/>
  <c r="AE446" i="1"/>
  <c r="AE445" i="1"/>
  <c r="AE444" i="1"/>
  <c r="AE443" i="1"/>
  <c r="AE442" i="1"/>
  <c r="AE441" i="1"/>
  <c r="AE440" i="1"/>
  <c r="AE439" i="1"/>
  <c r="AE438" i="1"/>
  <c r="AE437" i="1"/>
  <c r="AE436" i="1"/>
  <c r="AE435" i="1"/>
  <c r="AE434" i="1"/>
  <c r="AE433" i="1"/>
  <c r="AE432" i="1"/>
  <c r="AE431" i="1"/>
  <c r="AE430" i="1"/>
  <c r="AE429" i="1"/>
  <c r="AE428" i="1"/>
  <c r="AE427" i="1"/>
  <c r="AE426" i="1"/>
  <c r="AE425" i="1"/>
  <c r="AE424" i="1"/>
  <c r="AE423" i="1"/>
  <c r="AE422" i="1"/>
  <c r="AE421" i="1"/>
  <c r="AE420" i="1"/>
  <c r="AE419" i="1"/>
  <c r="AE418" i="1"/>
  <c r="AE417" i="1"/>
  <c r="AE416" i="1"/>
  <c r="AE415" i="1"/>
  <c r="AE414" i="1"/>
  <c r="AE413" i="1"/>
  <c r="AE412" i="1"/>
  <c r="AE411" i="1"/>
  <c r="AE410" i="1"/>
  <c r="AE409" i="1"/>
  <c r="AE408" i="1"/>
  <c r="AE407" i="1"/>
  <c r="AE406" i="1"/>
  <c r="AE405" i="1"/>
  <c r="AE404" i="1"/>
  <c r="AE403" i="1"/>
  <c r="AE402" i="1"/>
  <c r="AE401" i="1"/>
  <c r="AE400" i="1"/>
  <c r="AE399" i="1"/>
  <c r="AE398" i="1"/>
  <c r="AE397" i="1"/>
  <c r="AE396" i="1"/>
  <c r="AE395" i="1"/>
  <c r="AE394" i="1"/>
  <c r="AE393" i="1"/>
  <c r="AE392" i="1"/>
  <c r="AE391" i="1"/>
  <c r="AE390" i="1"/>
  <c r="AE389" i="1"/>
  <c r="AE388" i="1"/>
  <c r="AE387" i="1"/>
  <c r="AE386" i="1"/>
  <c r="AE385" i="1"/>
  <c r="AE384" i="1"/>
  <c r="AE383" i="1"/>
  <c r="AE382" i="1"/>
  <c r="AE381" i="1"/>
  <c r="AE380" i="1"/>
  <c r="AE379" i="1"/>
  <c r="AE378" i="1"/>
  <c r="AE377" i="1"/>
  <c r="AE376" i="1"/>
  <c r="AE375" i="1"/>
  <c r="AE374" i="1"/>
  <c r="AE373" i="1"/>
  <c r="AE372" i="1"/>
  <c r="AE371" i="1"/>
  <c r="AE370" i="1"/>
  <c r="AE369" i="1"/>
  <c r="AE368" i="1"/>
  <c r="AE367" i="1"/>
  <c r="AE366" i="1"/>
  <c r="AE365" i="1"/>
  <c r="AE364" i="1"/>
  <c r="AE363" i="1"/>
  <c r="AE362" i="1"/>
  <c r="AE361" i="1"/>
  <c r="AE360" i="1"/>
  <c r="AE359" i="1"/>
  <c r="AE358" i="1"/>
  <c r="AE357" i="1"/>
  <c r="AE356" i="1"/>
  <c r="AE355" i="1"/>
  <c r="AE354" i="1"/>
  <c r="AE353" i="1"/>
  <c r="AE352" i="1"/>
  <c r="AE351" i="1"/>
  <c r="AE350" i="1"/>
  <c r="AE349" i="1"/>
  <c r="AE348" i="1"/>
  <c r="AE347" i="1"/>
  <c r="AE346" i="1"/>
  <c r="AE345" i="1"/>
  <c r="AE344" i="1"/>
  <c r="AE343" i="1"/>
  <c r="AE342" i="1"/>
  <c r="AE341" i="1"/>
  <c r="AE340" i="1"/>
  <c r="AE339" i="1"/>
  <c r="AE338" i="1"/>
  <c r="AE337" i="1"/>
  <c r="AE336" i="1"/>
  <c r="AE335" i="1"/>
  <c r="AE334" i="1"/>
  <c r="AE333" i="1"/>
  <c r="AE332" i="1"/>
  <c r="AE331" i="1"/>
  <c r="AE330" i="1"/>
  <c r="AE329" i="1"/>
  <c r="AE328" i="1"/>
  <c r="AE327" i="1"/>
  <c r="AE326" i="1"/>
  <c r="AE325" i="1"/>
  <c r="AE324" i="1"/>
  <c r="AE323" i="1"/>
  <c r="AE322" i="1"/>
  <c r="AE321" i="1"/>
  <c r="AE320" i="1"/>
  <c r="AE319" i="1"/>
  <c r="AE318" i="1"/>
  <c r="AE317" i="1"/>
  <c r="AE316" i="1"/>
  <c r="AE315" i="1"/>
  <c r="AE314" i="1"/>
  <c r="AE313" i="1"/>
  <c r="AE312" i="1"/>
  <c r="AE311" i="1"/>
  <c r="AE310" i="1"/>
  <c r="AE309" i="1"/>
  <c r="AE308" i="1"/>
  <c r="AE307" i="1"/>
  <c r="AE306" i="1"/>
  <c r="AE305" i="1"/>
  <c r="AE304" i="1"/>
  <c r="AE303" i="1"/>
  <c r="AE302" i="1"/>
  <c r="AE301" i="1"/>
  <c r="AE300" i="1"/>
  <c r="AE299" i="1"/>
  <c r="AE298" i="1"/>
  <c r="AE297" i="1"/>
  <c r="AE296" i="1"/>
  <c r="AE295" i="1"/>
  <c r="AE294" i="1"/>
  <c r="AE293" i="1"/>
  <c r="AE292" i="1"/>
  <c r="AE291" i="1"/>
  <c r="AE290" i="1"/>
  <c r="AE289" i="1"/>
  <c r="AE288" i="1"/>
  <c r="AE287" i="1"/>
  <c r="AE286" i="1"/>
  <c r="AE285" i="1"/>
  <c r="AE284" i="1"/>
  <c r="AE283" i="1"/>
  <c r="AE282" i="1"/>
  <c r="AE281" i="1"/>
  <c r="AE280" i="1"/>
  <c r="AE279" i="1"/>
  <c r="AE278" i="1"/>
  <c r="AE277" i="1"/>
  <c r="AE276" i="1"/>
  <c r="AE275" i="1"/>
  <c r="AE274" i="1"/>
  <c r="AE273" i="1"/>
  <c r="AE272" i="1"/>
  <c r="AE271" i="1"/>
  <c r="AE270" i="1"/>
  <c r="AE269" i="1"/>
  <c r="AE268" i="1"/>
  <c r="AE267" i="1"/>
  <c r="AE266" i="1"/>
  <c r="AE265" i="1"/>
  <c r="AE264" i="1"/>
  <c r="AE263" i="1"/>
  <c r="AE262" i="1"/>
  <c r="AE261" i="1"/>
  <c r="AE260" i="1"/>
  <c r="AE259" i="1"/>
  <c r="AE258" i="1"/>
  <c r="AE257" i="1"/>
  <c r="AE256" i="1"/>
  <c r="AE255" i="1"/>
  <c r="AE254" i="1"/>
  <c r="AE253" i="1"/>
  <c r="AE252" i="1"/>
  <c r="AE251" i="1"/>
  <c r="AE250" i="1"/>
  <c r="AE249" i="1"/>
  <c r="AE248" i="1"/>
  <c r="AE247" i="1"/>
  <c r="AE246" i="1"/>
  <c r="AE245" i="1"/>
  <c r="AE244" i="1"/>
  <c r="AE243" i="1"/>
  <c r="AE242" i="1"/>
  <c r="AE241" i="1"/>
  <c r="AE240" i="1"/>
  <c r="AE239" i="1"/>
  <c r="AE238" i="1"/>
  <c r="AE237" i="1"/>
  <c r="AE236" i="1"/>
  <c r="AE235" i="1"/>
  <c r="AE234" i="1"/>
  <c r="AE233" i="1"/>
  <c r="AE232" i="1"/>
  <c r="AE231" i="1"/>
  <c r="AE230" i="1"/>
  <c r="AE229" i="1"/>
  <c r="AE228" i="1"/>
  <c r="AE227" i="1"/>
  <c r="AE226" i="1"/>
  <c r="AE225" i="1"/>
  <c r="AE224" i="1"/>
  <c r="AE223" i="1"/>
  <c r="AE222" i="1"/>
  <c r="AE221" i="1"/>
  <c r="AE220" i="1"/>
  <c r="AE219" i="1"/>
  <c r="AE218" i="1"/>
  <c r="AE217" i="1"/>
  <c r="AE216" i="1"/>
  <c r="AE215" i="1"/>
  <c r="AE214" i="1"/>
  <c r="AE213" i="1"/>
  <c r="AE212" i="1"/>
  <c r="AE211" i="1"/>
  <c r="AE210" i="1"/>
  <c r="AE209" i="1"/>
  <c r="AE208" i="1"/>
  <c r="AE207" i="1"/>
  <c r="AE206" i="1"/>
  <c r="AE205" i="1"/>
  <c r="AE204" i="1"/>
  <c r="AE203" i="1"/>
  <c r="AE202" i="1"/>
  <c r="AE201" i="1"/>
  <c r="AE200" i="1"/>
  <c r="AE199" i="1"/>
  <c r="AE198" i="1"/>
  <c r="AE197" i="1"/>
  <c r="AE196" i="1"/>
  <c r="AE195" i="1"/>
  <c r="AE194" i="1"/>
  <c r="AE193" i="1"/>
  <c r="AE192" i="1"/>
  <c r="AE191" i="1"/>
  <c r="AE190" i="1"/>
  <c r="AE189" i="1"/>
  <c r="AE188" i="1"/>
  <c r="AE187" i="1"/>
  <c r="AE186" i="1"/>
  <c r="AE185" i="1"/>
  <c r="AE184" i="1"/>
  <c r="AE183" i="1"/>
  <c r="AE182" i="1"/>
  <c r="AE181" i="1"/>
  <c r="AE180" i="1"/>
  <c r="AE179" i="1"/>
  <c r="AE178" i="1"/>
  <c r="AE177" i="1"/>
  <c r="AE176" i="1"/>
  <c r="AE175" i="1"/>
  <c r="AE174" i="1"/>
  <c r="AE173" i="1"/>
  <c r="AE172" i="1"/>
  <c r="AE171" i="1"/>
  <c r="AE170" i="1"/>
  <c r="AE169" i="1"/>
  <c r="AE168" i="1"/>
  <c r="AE167" i="1"/>
  <c r="AE166" i="1"/>
  <c r="AE165" i="1"/>
  <c r="AE164" i="1"/>
  <c r="AE163" i="1"/>
  <c r="AE162" i="1"/>
  <c r="AE161" i="1"/>
  <c r="AE160" i="1"/>
  <c r="AE159" i="1"/>
  <c r="AE158" i="1"/>
  <c r="AE157" i="1"/>
  <c r="AE156" i="1"/>
  <c r="AE155" i="1"/>
  <c r="AE154" i="1"/>
  <c r="AE153" i="1"/>
  <c r="AE152" i="1"/>
  <c r="AE151" i="1"/>
  <c r="AE150" i="1"/>
  <c r="AE149" i="1"/>
  <c r="AE148" i="1"/>
  <c r="AE147" i="1"/>
  <c r="AE146" i="1"/>
  <c r="AE145" i="1"/>
  <c r="AE144" i="1"/>
  <c r="AE143" i="1"/>
  <c r="AE142" i="1"/>
  <c r="AE141" i="1"/>
  <c r="AE140" i="1"/>
  <c r="AE139" i="1"/>
  <c r="AE138" i="1"/>
  <c r="AE137" i="1"/>
  <c r="AE136" i="1"/>
  <c r="AE135" i="1"/>
  <c r="AE134" i="1"/>
  <c r="AE133" i="1"/>
  <c r="AE132" i="1"/>
  <c r="AE131" i="1"/>
  <c r="AE130" i="1"/>
  <c r="AE129" i="1"/>
  <c r="AE128" i="1"/>
  <c r="AE127" i="1"/>
  <c r="AE126" i="1"/>
  <c r="AE125" i="1"/>
  <c r="AE124" i="1"/>
  <c r="AE123" i="1"/>
  <c r="AE122" i="1"/>
  <c r="AE121" i="1"/>
  <c r="AE120" i="1"/>
  <c r="AE119" i="1"/>
  <c r="AE118" i="1"/>
  <c r="AE117" i="1"/>
  <c r="AE116" i="1"/>
  <c r="AE115" i="1"/>
  <c r="AE114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AE55" i="1"/>
  <c r="AE54" i="1"/>
  <c r="AE53" i="1"/>
  <c r="AE52" i="1"/>
  <c r="AE51" i="1"/>
  <c r="AE50" i="1"/>
  <c r="AE49" i="1"/>
  <c r="AE48" i="1"/>
  <c r="AE47" i="1"/>
  <c r="AE46" i="1"/>
  <c r="AE44" i="1"/>
  <c r="AE43" i="1"/>
  <c r="AE42" i="1"/>
  <c r="AE41" i="1"/>
  <c r="AE40" i="1"/>
  <c r="AE39" i="1"/>
  <c r="AE38" i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E18" i="1"/>
  <c r="AE17" i="1"/>
  <c r="AE16" i="1"/>
  <c r="AE15" i="1"/>
  <c r="AE14" i="1"/>
  <c r="AE13" i="1"/>
  <c r="H12" i="1"/>
  <c r="AE12" i="1" s="1"/>
  <c r="R868" i="1" l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AR193" i="1" l="1"/>
  <c r="AQ193" i="1"/>
  <c r="AN193" i="1"/>
  <c r="AI193" i="1"/>
  <c r="AD193" i="1"/>
  <c r="AC193" i="1"/>
  <c r="S193" i="1"/>
  <c r="K193" i="1"/>
  <c r="AS193" i="1" l="1"/>
  <c r="AF193" i="1"/>
  <c r="AJ193" i="1"/>
  <c r="AK193" i="1" l="1"/>
  <c r="AL193" i="1" s="1"/>
  <c r="AR697" i="1"/>
  <c r="AQ697" i="1"/>
  <c r="AN697" i="1"/>
  <c r="AI697" i="1"/>
  <c r="AD697" i="1"/>
  <c r="AC697" i="1"/>
  <c r="S697" i="1"/>
  <c r="K697" i="1"/>
  <c r="AF697" i="1" l="1"/>
  <c r="AS697" i="1"/>
  <c r="AJ697" i="1"/>
  <c r="AK697" i="1" l="1"/>
  <c r="AL697" i="1" s="1"/>
  <c r="AA11" i="1" l="1"/>
  <c r="G11" i="1"/>
  <c r="AI868" i="1" l="1"/>
  <c r="AI867" i="1"/>
  <c r="AI866" i="1"/>
  <c r="AI865" i="1"/>
  <c r="AI864" i="1"/>
  <c r="AI863" i="1"/>
  <c r="AI862" i="1"/>
  <c r="AI861" i="1"/>
  <c r="AI860" i="1"/>
  <c r="AI859" i="1"/>
  <c r="AI858" i="1"/>
  <c r="AI857" i="1"/>
  <c r="AI856" i="1"/>
  <c r="AI855" i="1"/>
  <c r="AI854" i="1"/>
  <c r="AI853" i="1"/>
  <c r="AI852" i="1"/>
  <c r="AI851" i="1"/>
  <c r="AI850" i="1"/>
  <c r="AI849" i="1"/>
  <c r="AI848" i="1"/>
  <c r="AI847" i="1"/>
  <c r="AI846" i="1"/>
  <c r="AI845" i="1"/>
  <c r="AI844" i="1"/>
  <c r="AI843" i="1"/>
  <c r="AI842" i="1"/>
  <c r="AI841" i="1"/>
  <c r="AI840" i="1"/>
  <c r="AI839" i="1"/>
  <c r="AI838" i="1"/>
  <c r="AI837" i="1"/>
  <c r="AI836" i="1"/>
  <c r="AI835" i="1"/>
  <c r="AI834" i="1"/>
  <c r="AI833" i="1"/>
  <c r="AI832" i="1"/>
  <c r="AI831" i="1"/>
  <c r="AI830" i="1"/>
  <c r="AI829" i="1"/>
  <c r="AI828" i="1"/>
  <c r="AI827" i="1"/>
  <c r="AI826" i="1"/>
  <c r="AI825" i="1"/>
  <c r="AI824" i="1"/>
  <c r="AI823" i="1"/>
  <c r="AI822" i="1"/>
  <c r="AI821" i="1"/>
  <c r="AI820" i="1"/>
  <c r="AI819" i="1"/>
  <c r="AI818" i="1"/>
  <c r="AI817" i="1"/>
  <c r="AI815" i="1"/>
  <c r="AI814" i="1"/>
  <c r="AI813" i="1"/>
  <c r="AI812" i="1"/>
  <c r="AI811" i="1"/>
  <c r="AI810" i="1"/>
  <c r="AI809" i="1"/>
  <c r="AI808" i="1"/>
  <c r="AI807" i="1"/>
  <c r="AI806" i="1"/>
  <c r="AI805" i="1"/>
  <c r="AI804" i="1"/>
  <c r="AI803" i="1"/>
  <c r="AI802" i="1"/>
  <c r="AI801" i="1"/>
  <c r="AI800" i="1"/>
  <c r="AI798" i="1"/>
  <c r="AI797" i="1"/>
  <c r="AI796" i="1"/>
  <c r="AI795" i="1"/>
  <c r="AI794" i="1"/>
  <c r="AI793" i="1"/>
  <c r="AI792" i="1"/>
  <c r="AI791" i="1"/>
  <c r="AI790" i="1"/>
  <c r="AI789" i="1"/>
  <c r="AI788" i="1"/>
  <c r="AI787" i="1"/>
  <c r="AI786" i="1"/>
  <c r="AI785" i="1"/>
  <c r="AI784" i="1"/>
  <c r="AI783" i="1"/>
  <c r="AI782" i="1"/>
  <c r="AI781" i="1"/>
  <c r="AI780" i="1"/>
  <c r="AI779" i="1"/>
  <c r="AI778" i="1"/>
  <c r="AI777" i="1"/>
  <c r="AI776" i="1"/>
  <c r="AI775" i="1"/>
  <c r="AI774" i="1"/>
  <c r="AI773" i="1"/>
  <c r="AI772" i="1"/>
  <c r="AI771" i="1"/>
  <c r="AI770" i="1"/>
  <c r="AI769" i="1"/>
  <c r="AI768" i="1"/>
  <c r="AI767" i="1"/>
  <c r="AI766" i="1"/>
  <c r="AI765" i="1"/>
  <c r="AI764" i="1"/>
  <c r="AI763" i="1"/>
  <c r="AI762" i="1"/>
  <c r="AI761" i="1"/>
  <c r="AI760" i="1"/>
  <c r="AI759" i="1"/>
  <c r="AI758" i="1"/>
  <c r="AI757" i="1"/>
  <c r="AI756" i="1"/>
  <c r="AI755" i="1"/>
  <c r="AI754" i="1"/>
  <c r="AI753" i="1"/>
  <c r="AI752" i="1"/>
  <c r="AI751" i="1"/>
  <c r="AI750" i="1"/>
  <c r="AI749" i="1"/>
  <c r="AI748" i="1"/>
  <c r="AI747" i="1"/>
  <c r="AI746" i="1"/>
  <c r="AI745" i="1"/>
  <c r="AI744" i="1"/>
  <c r="AI743" i="1"/>
  <c r="AI742" i="1"/>
  <c r="AI741" i="1"/>
  <c r="AI739" i="1"/>
  <c r="AI738" i="1"/>
  <c r="AI737" i="1"/>
  <c r="AI736" i="1"/>
  <c r="AI735" i="1"/>
  <c r="AI734" i="1"/>
  <c r="AI733" i="1"/>
  <c r="AI732" i="1"/>
  <c r="AI731" i="1"/>
  <c r="AI730" i="1"/>
  <c r="AI729" i="1"/>
  <c r="AI728" i="1"/>
  <c r="AI727" i="1"/>
  <c r="AI726" i="1"/>
  <c r="AI725" i="1"/>
  <c r="AI724" i="1"/>
  <c r="AI723" i="1"/>
  <c r="AI722" i="1"/>
  <c r="AI721" i="1"/>
  <c r="AI720" i="1"/>
  <c r="AI719" i="1"/>
  <c r="AI718" i="1"/>
  <c r="AI717" i="1"/>
  <c r="AI716" i="1"/>
  <c r="AI715" i="1"/>
  <c r="AI740" i="1"/>
  <c r="AI714" i="1"/>
  <c r="AI713" i="1"/>
  <c r="AI712" i="1"/>
  <c r="AI711" i="1"/>
  <c r="AI710" i="1"/>
  <c r="AI709" i="1"/>
  <c r="AI708" i="1"/>
  <c r="AI707" i="1"/>
  <c r="AI706" i="1"/>
  <c r="AI703" i="1"/>
  <c r="AI702" i="1"/>
  <c r="AI701" i="1"/>
  <c r="AI699" i="1"/>
  <c r="AI698" i="1"/>
  <c r="AI696" i="1"/>
  <c r="AI695" i="1"/>
  <c r="AI694" i="1"/>
  <c r="AI693" i="1"/>
  <c r="AI692" i="1"/>
  <c r="AI691" i="1"/>
  <c r="AI690" i="1"/>
  <c r="AI689" i="1"/>
  <c r="AI688" i="1"/>
  <c r="AI687" i="1"/>
  <c r="AI686" i="1"/>
  <c r="AI685" i="1"/>
  <c r="AI684" i="1"/>
  <c r="AI683" i="1"/>
  <c r="AI682" i="1"/>
  <c r="AI681" i="1"/>
  <c r="AI680" i="1"/>
  <c r="AI679" i="1"/>
  <c r="AI678" i="1"/>
  <c r="AI677" i="1"/>
  <c r="AI676" i="1"/>
  <c r="AI675" i="1"/>
  <c r="AI673" i="1"/>
  <c r="AI672" i="1"/>
  <c r="AI671" i="1"/>
  <c r="AI670" i="1"/>
  <c r="AI669" i="1"/>
  <c r="AI668" i="1"/>
  <c r="AI667" i="1"/>
  <c r="AI666" i="1"/>
  <c r="AI665" i="1"/>
  <c r="AI664" i="1"/>
  <c r="AI663" i="1"/>
  <c r="AI662" i="1"/>
  <c r="AI661" i="1"/>
  <c r="AI660" i="1"/>
  <c r="AI659" i="1"/>
  <c r="AI658" i="1"/>
  <c r="AI657" i="1"/>
  <c r="AI656" i="1"/>
  <c r="AI655" i="1"/>
  <c r="AI654" i="1"/>
  <c r="AI653" i="1"/>
  <c r="AI652" i="1"/>
  <c r="AI651" i="1"/>
  <c r="AI650" i="1"/>
  <c r="AI649" i="1"/>
  <c r="AI648" i="1"/>
  <c r="AI647" i="1"/>
  <c r="AI646" i="1"/>
  <c r="AI645" i="1"/>
  <c r="AI644" i="1"/>
  <c r="AI643" i="1"/>
  <c r="AI642" i="1"/>
  <c r="AI641" i="1"/>
  <c r="AI640" i="1"/>
  <c r="AI639" i="1"/>
  <c r="AI638" i="1"/>
  <c r="AI637" i="1"/>
  <c r="AI636" i="1"/>
  <c r="AI635" i="1"/>
  <c r="AI634" i="1"/>
  <c r="AI633" i="1"/>
  <c r="AI632" i="1"/>
  <c r="AI631" i="1"/>
  <c r="AI630" i="1"/>
  <c r="AI629" i="1"/>
  <c r="AI628" i="1"/>
  <c r="AI627" i="1"/>
  <c r="AI626" i="1"/>
  <c r="AI625" i="1"/>
  <c r="AI624" i="1"/>
  <c r="AI623" i="1"/>
  <c r="AI622" i="1"/>
  <c r="AI621" i="1"/>
  <c r="AI620" i="1"/>
  <c r="AI619" i="1"/>
  <c r="AI618" i="1"/>
  <c r="AI617" i="1"/>
  <c r="AI616" i="1"/>
  <c r="AI615" i="1"/>
  <c r="AI614" i="1"/>
  <c r="AI613" i="1"/>
  <c r="AI612" i="1"/>
  <c r="AI611" i="1"/>
  <c r="AI610" i="1"/>
  <c r="AI609" i="1"/>
  <c r="AI605" i="1"/>
  <c r="AI604" i="1"/>
  <c r="AI603" i="1"/>
  <c r="AI602" i="1"/>
  <c r="AI601" i="1"/>
  <c r="AI600" i="1"/>
  <c r="AI599" i="1"/>
  <c r="AI598" i="1"/>
  <c r="AI597" i="1"/>
  <c r="AI596" i="1"/>
  <c r="AI595" i="1"/>
  <c r="AI594" i="1"/>
  <c r="AI593" i="1"/>
  <c r="AI592" i="1"/>
  <c r="AI591" i="1"/>
  <c r="AI590" i="1"/>
  <c r="AI589" i="1"/>
  <c r="AI588" i="1"/>
  <c r="AI587" i="1"/>
  <c r="AI586" i="1"/>
  <c r="AI585" i="1"/>
  <c r="AI584" i="1"/>
  <c r="AI583" i="1"/>
  <c r="AI582" i="1"/>
  <c r="AI581" i="1"/>
  <c r="AI580" i="1"/>
  <c r="AI579" i="1"/>
  <c r="AI578" i="1"/>
  <c r="AI577" i="1"/>
  <c r="AI576" i="1"/>
  <c r="AI575" i="1"/>
  <c r="AI574" i="1"/>
  <c r="AI573" i="1"/>
  <c r="AI572" i="1"/>
  <c r="AI571" i="1"/>
  <c r="AI570" i="1"/>
  <c r="AI569" i="1"/>
  <c r="AI568" i="1"/>
  <c r="AI567" i="1"/>
  <c r="AI566" i="1"/>
  <c r="AI565" i="1"/>
  <c r="AI564" i="1"/>
  <c r="AI563" i="1"/>
  <c r="AI562" i="1"/>
  <c r="AI561" i="1"/>
  <c r="AI560" i="1"/>
  <c r="AI559" i="1"/>
  <c r="AI558" i="1"/>
  <c r="AI557" i="1"/>
  <c r="AI556" i="1"/>
  <c r="AI555" i="1"/>
  <c r="AI554" i="1"/>
  <c r="AI553" i="1"/>
  <c r="AI552" i="1"/>
  <c r="AI551" i="1"/>
  <c r="AI550" i="1"/>
  <c r="AI549" i="1"/>
  <c r="AI548" i="1"/>
  <c r="AI547" i="1"/>
  <c r="AI546" i="1"/>
  <c r="AI545" i="1"/>
  <c r="AI544" i="1"/>
  <c r="AI543" i="1"/>
  <c r="AI542" i="1"/>
  <c r="AI541" i="1"/>
  <c r="AI540" i="1"/>
  <c r="AI539" i="1"/>
  <c r="AI538" i="1"/>
  <c r="AI537" i="1"/>
  <c r="AI536" i="1"/>
  <c r="AI535" i="1"/>
  <c r="AI534" i="1"/>
  <c r="AI533" i="1"/>
  <c r="AI532" i="1"/>
  <c r="AI531" i="1"/>
  <c r="AI530" i="1"/>
  <c r="AI529" i="1"/>
  <c r="AI528" i="1"/>
  <c r="AI527" i="1"/>
  <c r="AI526" i="1"/>
  <c r="AI525" i="1"/>
  <c r="AI524" i="1"/>
  <c r="AI523" i="1"/>
  <c r="AI522" i="1"/>
  <c r="AI521" i="1"/>
  <c r="AI520" i="1"/>
  <c r="AI519" i="1"/>
  <c r="AI518" i="1"/>
  <c r="AI517" i="1"/>
  <c r="AI516" i="1"/>
  <c r="AI515" i="1"/>
  <c r="AI514" i="1"/>
  <c r="AI513" i="1"/>
  <c r="AI512" i="1"/>
  <c r="AI511" i="1"/>
  <c r="AI510" i="1"/>
  <c r="AI509" i="1"/>
  <c r="AI508" i="1"/>
  <c r="AI507" i="1"/>
  <c r="AI506" i="1"/>
  <c r="AI505" i="1"/>
  <c r="AI504" i="1"/>
  <c r="AI503" i="1"/>
  <c r="AI502" i="1"/>
  <c r="AI501" i="1"/>
  <c r="AI500" i="1"/>
  <c r="AI499" i="1"/>
  <c r="AI498" i="1"/>
  <c r="AI497" i="1"/>
  <c r="AI496" i="1"/>
  <c r="AI495" i="1"/>
  <c r="AI494" i="1"/>
  <c r="AI493" i="1"/>
  <c r="AI492" i="1"/>
  <c r="AI491" i="1"/>
  <c r="AI490" i="1"/>
  <c r="AI489" i="1"/>
  <c r="AI488" i="1"/>
  <c r="AI487" i="1"/>
  <c r="AI486" i="1"/>
  <c r="AI485" i="1"/>
  <c r="AI484" i="1"/>
  <c r="AI483" i="1"/>
  <c r="AI482" i="1"/>
  <c r="AI481" i="1"/>
  <c r="AI480" i="1"/>
  <c r="AI479" i="1"/>
  <c r="AI478" i="1"/>
  <c r="AI477" i="1"/>
  <c r="AI476" i="1"/>
  <c r="AI475" i="1"/>
  <c r="AI474" i="1"/>
  <c r="AI473" i="1"/>
  <c r="AI472" i="1"/>
  <c r="AI471" i="1"/>
  <c r="AI470" i="1"/>
  <c r="AI469" i="1"/>
  <c r="AI468" i="1"/>
  <c r="AI467" i="1"/>
  <c r="AI466" i="1"/>
  <c r="AI465" i="1"/>
  <c r="AI464" i="1"/>
  <c r="AI463" i="1"/>
  <c r="AI462" i="1"/>
  <c r="AI461" i="1"/>
  <c r="AI460" i="1"/>
  <c r="AI459" i="1"/>
  <c r="AI458" i="1"/>
  <c r="AI457" i="1"/>
  <c r="AI456" i="1"/>
  <c r="AI455" i="1"/>
  <c r="AI454" i="1"/>
  <c r="AI453" i="1"/>
  <c r="AI452" i="1"/>
  <c r="AI451" i="1"/>
  <c r="AI450" i="1"/>
  <c r="AI449" i="1"/>
  <c r="AI448" i="1"/>
  <c r="AI447" i="1"/>
  <c r="AI446" i="1"/>
  <c r="AI445" i="1"/>
  <c r="AI444" i="1"/>
  <c r="AI443" i="1"/>
  <c r="AI442" i="1"/>
  <c r="AI441" i="1"/>
  <c r="AI440" i="1"/>
  <c r="AI437" i="1"/>
  <c r="AI436" i="1"/>
  <c r="AI435" i="1"/>
  <c r="AI434" i="1"/>
  <c r="AI433" i="1"/>
  <c r="AI432" i="1"/>
  <c r="AI431" i="1"/>
  <c r="AI430" i="1"/>
  <c r="AI429" i="1"/>
  <c r="AI428" i="1"/>
  <c r="AI427" i="1"/>
  <c r="AI426" i="1"/>
  <c r="AI425" i="1"/>
  <c r="AI424" i="1"/>
  <c r="AI423" i="1"/>
  <c r="AI422" i="1"/>
  <c r="AI421" i="1"/>
  <c r="AI420" i="1"/>
  <c r="AI419" i="1"/>
  <c r="AI418" i="1"/>
  <c r="AI417" i="1"/>
  <c r="AI416" i="1"/>
  <c r="AI415" i="1"/>
  <c r="AI414" i="1"/>
  <c r="AI413" i="1"/>
  <c r="AI412" i="1"/>
  <c r="AI411" i="1"/>
  <c r="AI410" i="1"/>
  <c r="AI409" i="1"/>
  <c r="AI408" i="1"/>
  <c r="AI407" i="1"/>
  <c r="AI406" i="1"/>
  <c r="AI405" i="1"/>
  <c r="AI404" i="1"/>
  <c r="AI403" i="1"/>
  <c r="AI402" i="1"/>
  <c r="AI401" i="1"/>
  <c r="AI400" i="1"/>
  <c r="AI399" i="1"/>
  <c r="AI398" i="1"/>
  <c r="AI397" i="1"/>
  <c r="AI396" i="1"/>
  <c r="AI395" i="1"/>
  <c r="AI394" i="1"/>
  <c r="AI393" i="1"/>
  <c r="AI392" i="1"/>
  <c r="AI391" i="1"/>
  <c r="AI390" i="1"/>
  <c r="AI389" i="1"/>
  <c r="AI388" i="1"/>
  <c r="AI387" i="1"/>
  <c r="AI386" i="1"/>
  <c r="AI385" i="1"/>
  <c r="AI384" i="1"/>
  <c r="AI383" i="1"/>
  <c r="AI382" i="1"/>
  <c r="AI381" i="1"/>
  <c r="AI380" i="1"/>
  <c r="AI379" i="1"/>
  <c r="AI378" i="1"/>
  <c r="AI377" i="1"/>
  <c r="AI376" i="1"/>
  <c r="AI375" i="1"/>
  <c r="AI374" i="1"/>
  <c r="AI373" i="1"/>
  <c r="AI372" i="1"/>
  <c r="AI371" i="1"/>
  <c r="AI370" i="1"/>
  <c r="AI369" i="1"/>
  <c r="AI368" i="1"/>
  <c r="AI367" i="1"/>
  <c r="AI366" i="1"/>
  <c r="AI365" i="1"/>
  <c r="AI364" i="1"/>
  <c r="AI363" i="1"/>
  <c r="AI362" i="1"/>
  <c r="AI361" i="1"/>
  <c r="AI360" i="1"/>
  <c r="AI359" i="1"/>
  <c r="AI358" i="1"/>
  <c r="AI357" i="1"/>
  <c r="AI356" i="1"/>
  <c r="AI355" i="1"/>
  <c r="AI354" i="1"/>
  <c r="AI353" i="1"/>
  <c r="AI352" i="1"/>
  <c r="AI351" i="1"/>
  <c r="AI350" i="1"/>
  <c r="AI349" i="1"/>
  <c r="AI348" i="1"/>
  <c r="AI347" i="1"/>
  <c r="AI346" i="1"/>
  <c r="AI345" i="1"/>
  <c r="AI344" i="1"/>
  <c r="AI343" i="1"/>
  <c r="AI342" i="1"/>
  <c r="AI341" i="1"/>
  <c r="AI340" i="1"/>
  <c r="AI339" i="1"/>
  <c r="AI338" i="1"/>
  <c r="AI337" i="1"/>
  <c r="AI336" i="1"/>
  <c r="AI335" i="1"/>
  <c r="AI334" i="1"/>
  <c r="AI333" i="1"/>
  <c r="AI332" i="1"/>
  <c r="AI331" i="1"/>
  <c r="AI330" i="1"/>
  <c r="AI329" i="1"/>
  <c r="AI328" i="1"/>
  <c r="AI327" i="1"/>
  <c r="AI326" i="1"/>
  <c r="AI325" i="1"/>
  <c r="AI324" i="1"/>
  <c r="AI323" i="1"/>
  <c r="AI322" i="1"/>
  <c r="AI321" i="1"/>
  <c r="AI319" i="1"/>
  <c r="AI318" i="1"/>
  <c r="AI317" i="1"/>
  <c r="AI316" i="1"/>
  <c r="AI315" i="1"/>
  <c r="AI314" i="1"/>
  <c r="AI313" i="1"/>
  <c r="AI312" i="1"/>
  <c r="AI311" i="1"/>
  <c r="AI310" i="1"/>
  <c r="AI309" i="1"/>
  <c r="AI308" i="1"/>
  <c r="AI307" i="1"/>
  <c r="AI305" i="1"/>
  <c r="AI304" i="1"/>
  <c r="AI303" i="1"/>
  <c r="AI302" i="1"/>
  <c r="AI301" i="1"/>
  <c r="AI300" i="1"/>
  <c r="AI299" i="1"/>
  <c r="AI298" i="1"/>
  <c r="AI297" i="1"/>
  <c r="AI296" i="1"/>
  <c r="AI295" i="1"/>
  <c r="AI294" i="1"/>
  <c r="AI293" i="1"/>
  <c r="AI292" i="1"/>
  <c r="AI291" i="1"/>
  <c r="AI290" i="1"/>
  <c r="AI289" i="1"/>
  <c r="AI288" i="1"/>
  <c r="AI287" i="1"/>
  <c r="AI286" i="1"/>
  <c r="AI285" i="1"/>
  <c r="AI284" i="1"/>
  <c r="AI283" i="1"/>
  <c r="AI282" i="1"/>
  <c r="AI281" i="1"/>
  <c r="AI280" i="1"/>
  <c r="AI279" i="1"/>
  <c r="AI278" i="1"/>
  <c r="AI277" i="1"/>
  <c r="AI276" i="1"/>
  <c r="AI275" i="1"/>
  <c r="AI274" i="1"/>
  <c r="AI273" i="1"/>
  <c r="AI272" i="1"/>
  <c r="AI271" i="1"/>
  <c r="AI270" i="1"/>
  <c r="AI269" i="1"/>
  <c r="AI268" i="1"/>
  <c r="AI267" i="1"/>
  <c r="AI266" i="1"/>
  <c r="AI265" i="1"/>
  <c r="AI264" i="1"/>
  <c r="AI263" i="1"/>
  <c r="AI262" i="1"/>
  <c r="AI261" i="1"/>
  <c r="AI260" i="1"/>
  <c r="AI259" i="1"/>
  <c r="AI258" i="1"/>
  <c r="AI257" i="1"/>
  <c r="AI256" i="1"/>
  <c r="AI255" i="1"/>
  <c r="AI254" i="1"/>
  <c r="AI253" i="1"/>
  <c r="AI252" i="1"/>
  <c r="AI251" i="1"/>
  <c r="AI250" i="1"/>
  <c r="AI249" i="1"/>
  <c r="AI248" i="1"/>
  <c r="AI247" i="1"/>
  <c r="AI246" i="1"/>
  <c r="AI245" i="1"/>
  <c r="AI244" i="1"/>
  <c r="AI243" i="1"/>
  <c r="AI242" i="1"/>
  <c r="AI241" i="1"/>
  <c r="AI240" i="1"/>
  <c r="AI239" i="1"/>
  <c r="AI238" i="1"/>
  <c r="AI237" i="1"/>
  <c r="AI236" i="1"/>
  <c r="AI235" i="1"/>
  <c r="AI234" i="1"/>
  <c r="AI233" i="1"/>
  <c r="AI232" i="1"/>
  <c r="AI231" i="1"/>
  <c r="AI230" i="1"/>
  <c r="AI229" i="1"/>
  <c r="AI228" i="1"/>
  <c r="AI227" i="1"/>
  <c r="AI226" i="1"/>
  <c r="AI225" i="1"/>
  <c r="AI224" i="1"/>
  <c r="AI223" i="1"/>
  <c r="AI222" i="1"/>
  <c r="AI221" i="1"/>
  <c r="AI220" i="1"/>
  <c r="AI219" i="1"/>
  <c r="AI218" i="1"/>
  <c r="AI217" i="1"/>
  <c r="AI216" i="1"/>
  <c r="AI215" i="1"/>
  <c r="AI214" i="1"/>
  <c r="AI213" i="1"/>
  <c r="AI212" i="1"/>
  <c r="AI211" i="1"/>
  <c r="AI210" i="1"/>
  <c r="AI209" i="1"/>
  <c r="AI208" i="1"/>
  <c r="AI207" i="1"/>
  <c r="AI206" i="1"/>
  <c r="AI205" i="1"/>
  <c r="AI204" i="1"/>
  <c r="AI203" i="1"/>
  <c r="AI202" i="1"/>
  <c r="AI201" i="1"/>
  <c r="AI200" i="1"/>
  <c r="AI199" i="1"/>
  <c r="AI198" i="1"/>
  <c r="AI197" i="1"/>
  <c r="AI196" i="1"/>
  <c r="AI195" i="1"/>
  <c r="AI194" i="1"/>
  <c r="AI192" i="1"/>
  <c r="AI191" i="1"/>
  <c r="AI190" i="1"/>
  <c r="AI189" i="1"/>
  <c r="AI188" i="1"/>
  <c r="AI187" i="1"/>
  <c r="AI186" i="1"/>
  <c r="AI185" i="1"/>
  <c r="AI184" i="1"/>
  <c r="AI183" i="1"/>
  <c r="AI182" i="1"/>
  <c r="AI181" i="1"/>
  <c r="AI180" i="1"/>
  <c r="AI179" i="1"/>
  <c r="AI178" i="1"/>
  <c r="AI177" i="1"/>
  <c r="AI176" i="1"/>
  <c r="AI175" i="1"/>
  <c r="AI174" i="1"/>
  <c r="AI173" i="1"/>
  <c r="AI172" i="1"/>
  <c r="AI171" i="1"/>
  <c r="AI170" i="1"/>
  <c r="AI169" i="1"/>
  <c r="AI168" i="1"/>
  <c r="AI167" i="1"/>
  <c r="AI166" i="1"/>
  <c r="AI165" i="1"/>
  <c r="AI164" i="1"/>
  <c r="AI163" i="1"/>
  <c r="AI162" i="1"/>
  <c r="AI161" i="1"/>
  <c r="AI160" i="1"/>
  <c r="AI159" i="1"/>
  <c r="AI158" i="1"/>
  <c r="AI157" i="1"/>
  <c r="AI156" i="1"/>
  <c r="AI155" i="1"/>
  <c r="AI154" i="1"/>
  <c r="AI153" i="1"/>
  <c r="AI152" i="1"/>
  <c r="AI151" i="1"/>
  <c r="AI150" i="1"/>
  <c r="AI149" i="1"/>
  <c r="AI148" i="1"/>
  <c r="AI147" i="1"/>
  <c r="AI146" i="1"/>
  <c r="AI145" i="1"/>
  <c r="AI144" i="1"/>
  <c r="AI143" i="1"/>
  <c r="AI142" i="1"/>
  <c r="AI141" i="1"/>
  <c r="AI140" i="1"/>
  <c r="AI139" i="1"/>
  <c r="AI138" i="1"/>
  <c r="AI137" i="1"/>
  <c r="AI136" i="1"/>
  <c r="AI135" i="1"/>
  <c r="AI134" i="1"/>
  <c r="AI133" i="1"/>
  <c r="AI132" i="1"/>
  <c r="AI131" i="1"/>
  <c r="AI130" i="1"/>
  <c r="AI129" i="1"/>
  <c r="AI128" i="1"/>
  <c r="AI126" i="1"/>
  <c r="AI125" i="1"/>
  <c r="AI124" i="1"/>
  <c r="AI123" i="1"/>
  <c r="AI122" i="1"/>
  <c r="AI121" i="1"/>
  <c r="AI120" i="1"/>
  <c r="AI119" i="1"/>
  <c r="AI118" i="1"/>
  <c r="AI117" i="1"/>
  <c r="AI116" i="1"/>
  <c r="AI115" i="1"/>
  <c r="AI114" i="1"/>
  <c r="AI113" i="1"/>
  <c r="AI112" i="1"/>
  <c r="AI111" i="1"/>
  <c r="AI110" i="1"/>
  <c r="AI109" i="1"/>
  <c r="AI108" i="1"/>
  <c r="AI107" i="1"/>
  <c r="AI106" i="1"/>
  <c r="AI105" i="1"/>
  <c r="AI104" i="1"/>
  <c r="AI103" i="1"/>
  <c r="AI102" i="1"/>
  <c r="AI101" i="1"/>
  <c r="AI99" i="1"/>
  <c r="AI98" i="1"/>
  <c r="AI97" i="1"/>
  <c r="AI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I57" i="1"/>
  <c r="AI56" i="1"/>
  <c r="AI55" i="1"/>
  <c r="AI54" i="1"/>
  <c r="AI53" i="1"/>
  <c r="AI52" i="1"/>
  <c r="AI51" i="1"/>
  <c r="AI50" i="1"/>
  <c r="AI49" i="1"/>
  <c r="AI48" i="1"/>
  <c r="AI47" i="1"/>
  <c r="AI46" i="1"/>
  <c r="AI44" i="1"/>
  <c r="AI43" i="1"/>
  <c r="AI42" i="1"/>
  <c r="AI41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8" i="1"/>
  <c r="AD699" i="1"/>
  <c r="AD700" i="1"/>
  <c r="AD701" i="1"/>
  <c r="AD702" i="1"/>
  <c r="AD703" i="1"/>
  <c r="AD706" i="1"/>
  <c r="AD707" i="1"/>
  <c r="AD708" i="1"/>
  <c r="AD709" i="1"/>
  <c r="AD710" i="1"/>
  <c r="AD711" i="1"/>
  <c r="AD712" i="1"/>
  <c r="AD713" i="1"/>
  <c r="AD714" i="1"/>
  <c r="AD740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12" i="1"/>
  <c r="K580" i="1"/>
  <c r="AN684" i="1" l="1"/>
  <c r="S684" i="1"/>
  <c r="K684" i="1"/>
  <c r="AC684" i="1"/>
  <c r="AQ684" i="1"/>
  <c r="AR684" i="1"/>
  <c r="AS684" i="1" l="1"/>
  <c r="AF684" i="1"/>
  <c r="AJ684" i="1"/>
  <c r="AK684" i="1" l="1"/>
  <c r="AL684" i="1" s="1"/>
  <c r="J11" i="1" l="1"/>
  <c r="I11" i="1"/>
  <c r="K13" i="1" l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8" i="1"/>
  <c r="K699" i="1"/>
  <c r="K700" i="1"/>
  <c r="K701" i="1"/>
  <c r="K702" i="1"/>
  <c r="K703" i="1"/>
  <c r="K706" i="1"/>
  <c r="K707" i="1"/>
  <c r="K708" i="1"/>
  <c r="K709" i="1"/>
  <c r="K710" i="1"/>
  <c r="K711" i="1"/>
  <c r="K712" i="1"/>
  <c r="K713" i="1"/>
  <c r="K714" i="1"/>
  <c r="K740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12" i="1"/>
  <c r="AR13" i="1" l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6" i="1"/>
  <c r="AR47" i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R93" i="1"/>
  <c r="AR94" i="1"/>
  <c r="AR95" i="1"/>
  <c r="AR96" i="1"/>
  <c r="AR97" i="1"/>
  <c r="AR98" i="1"/>
  <c r="AR99" i="1"/>
  <c r="AR100" i="1"/>
  <c r="AR101" i="1"/>
  <c r="AR102" i="1"/>
  <c r="AR103" i="1"/>
  <c r="AR104" i="1"/>
  <c r="AR105" i="1"/>
  <c r="AR106" i="1"/>
  <c r="AR107" i="1"/>
  <c r="AR108" i="1"/>
  <c r="AR109" i="1"/>
  <c r="AR110" i="1"/>
  <c r="AR111" i="1"/>
  <c r="AR112" i="1"/>
  <c r="AR113" i="1"/>
  <c r="AR114" i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R127" i="1"/>
  <c r="AR128" i="1"/>
  <c r="AR129" i="1"/>
  <c r="AR130" i="1"/>
  <c r="AR131" i="1"/>
  <c r="AR132" i="1"/>
  <c r="AR133" i="1"/>
  <c r="AR134" i="1"/>
  <c r="AR135" i="1"/>
  <c r="AR136" i="1"/>
  <c r="AR137" i="1"/>
  <c r="AR138" i="1"/>
  <c r="AR139" i="1"/>
  <c r="AR140" i="1"/>
  <c r="AR141" i="1"/>
  <c r="AR142" i="1"/>
  <c r="AR143" i="1"/>
  <c r="AR144" i="1"/>
  <c r="AR145" i="1"/>
  <c r="AR146" i="1"/>
  <c r="AR147" i="1"/>
  <c r="AR148" i="1"/>
  <c r="AR149" i="1"/>
  <c r="AR150" i="1"/>
  <c r="AR151" i="1"/>
  <c r="AR152" i="1"/>
  <c r="AR153" i="1"/>
  <c r="AR154" i="1"/>
  <c r="AR155" i="1"/>
  <c r="AR156" i="1"/>
  <c r="AR157" i="1"/>
  <c r="AR158" i="1"/>
  <c r="AR159" i="1"/>
  <c r="AR160" i="1"/>
  <c r="AR161" i="1"/>
  <c r="AR162" i="1"/>
  <c r="AR163" i="1"/>
  <c r="AR164" i="1"/>
  <c r="AR165" i="1"/>
  <c r="AR166" i="1"/>
  <c r="AR167" i="1"/>
  <c r="AR168" i="1"/>
  <c r="AR169" i="1"/>
  <c r="AR170" i="1"/>
  <c r="AR171" i="1"/>
  <c r="AR172" i="1"/>
  <c r="AR173" i="1"/>
  <c r="AR174" i="1"/>
  <c r="AR175" i="1"/>
  <c r="AR176" i="1"/>
  <c r="AR177" i="1"/>
  <c r="AR178" i="1"/>
  <c r="AR179" i="1"/>
  <c r="AR180" i="1"/>
  <c r="AR181" i="1"/>
  <c r="AR182" i="1"/>
  <c r="AR183" i="1"/>
  <c r="AR184" i="1"/>
  <c r="AR185" i="1"/>
  <c r="AR186" i="1"/>
  <c r="AR187" i="1"/>
  <c r="AR188" i="1"/>
  <c r="AR189" i="1"/>
  <c r="AR190" i="1"/>
  <c r="AR191" i="1"/>
  <c r="AR192" i="1"/>
  <c r="AR194" i="1"/>
  <c r="AR195" i="1"/>
  <c r="AR196" i="1"/>
  <c r="AR197" i="1"/>
  <c r="AR198" i="1"/>
  <c r="AR199" i="1"/>
  <c r="AR200" i="1"/>
  <c r="AR201" i="1"/>
  <c r="AR202" i="1"/>
  <c r="AR203" i="1"/>
  <c r="AR204" i="1"/>
  <c r="AR205" i="1"/>
  <c r="AR206" i="1"/>
  <c r="AR207" i="1"/>
  <c r="AR208" i="1"/>
  <c r="AR209" i="1"/>
  <c r="AR210" i="1"/>
  <c r="AR211" i="1"/>
  <c r="AR212" i="1"/>
  <c r="AR213" i="1"/>
  <c r="AR214" i="1"/>
  <c r="AR215" i="1"/>
  <c r="AR216" i="1"/>
  <c r="AR217" i="1"/>
  <c r="AR218" i="1"/>
  <c r="AR219" i="1"/>
  <c r="AR220" i="1"/>
  <c r="AR221" i="1"/>
  <c r="AR222" i="1"/>
  <c r="AR223" i="1"/>
  <c r="AR224" i="1"/>
  <c r="AR225" i="1"/>
  <c r="AR226" i="1"/>
  <c r="AR227" i="1"/>
  <c r="AR228" i="1"/>
  <c r="AR229" i="1"/>
  <c r="AR230" i="1"/>
  <c r="AR231" i="1"/>
  <c r="AR232" i="1"/>
  <c r="AR233" i="1"/>
  <c r="AR234" i="1"/>
  <c r="AR235" i="1"/>
  <c r="AR236" i="1"/>
  <c r="AR237" i="1"/>
  <c r="AR238" i="1"/>
  <c r="AR239" i="1"/>
  <c r="AR240" i="1"/>
  <c r="AR241" i="1"/>
  <c r="AR242" i="1"/>
  <c r="AR243" i="1"/>
  <c r="AR244" i="1"/>
  <c r="AR245" i="1"/>
  <c r="AR246" i="1"/>
  <c r="AR247" i="1"/>
  <c r="AR248" i="1"/>
  <c r="AR249" i="1"/>
  <c r="AR250" i="1"/>
  <c r="AR251" i="1"/>
  <c r="AR252" i="1"/>
  <c r="AR253" i="1"/>
  <c r="AR254" i="1"/>
  <c r="AR255" i="1"/>
  <c r="AR256" i="1"/>
  <c r="AR257" i="1"/>
  <c r="AR258" i="1"/>
  <c r="AR259" i="1"/>
  <c r="AR260" i="1"/>
  <c r="AR261" i="1"/>
  <c r="AR262" i="1"/>
  <c r="AR263" i="1"/>
  <c r="AR264" i="1"/>
  <c r="AR265" i="1"/>
  <c r="AR266" i="1"/>
  <c r="AR267" i="1"/>
  <c r="AR268" i="1"/>
  <c r="AR269" i="1"/>
  <c r="AR270" i="1"/>
  <c r="AR271" i="1"/>
  <c r="AR272" i="1"/>
  <c r="AR273" i="1"/>
  <c r="AR274" i="1"/>
  <c r="AR275" i="1"/>
  <c r="AR276" i="1"/>
  <c r="AR277" i="1"/>
  <c r="AR278" i="1"/>
  <c r="AR279" i="1"/>
  <c r="AR280" i="1"/>
  <c r="AR281" i="1"/>
  <c r="AR282" i="1"/>
  <c r="AR283" i="1"/>
  <c r="AR284" i="1"/>
  <c r="AR285" i="1"/>
  <c r="AR286" i="1"/>
  <c r="AR287" i="1"/>
  <c r="AR288" i="1"/>
  <c r="AR289" i="1"/>
  <c r="AR290" i="1"/>
  <c r="AR291" i="1"/>
  <c r="AR292" i="1"/>
  <c r="AR293" i="1"/>
  <c r="AR294" i="1"/>
  <c r="AR295" i="1"/>
  <c r="AR296" i="1"/>
  <c r="AR297" i="1"/>
  <c r="AR298" i="1"/>
  <c r="AR299" i="1"/>
  <c r="AR300" i="1"/>
  <c r="AR301" i="1"/>
  <c r="AR302" i="1"/>
  <c r="AR303" i="1"/>
  <c r="AR304" i="1"/>
  <c r="AR305" i="1"/>
  <c r="AR306" i="1"/>
  <c r="AR307" i="1"/>
  <c r="AR308" i="1"/>
  <c r="AR309" i="1"/>
  <c r="AR310" i="1"/>
  <c r="AR311" i="1"/>
  <c r="AR312" i="1"/>
  <c r="AR313" i="1"/>
  <c r="AR314" i="1"/>
  <c r="AR315" i="1"/>
  <c r="AR316" i="1"/>
  <c r="AR317" i="1"/>
  <c r="AR318" i="1"/>
  <c r="AR319" i="1"/>
  <c r="AR320" i="1"/>
  <c r="AR321" i="1"/>
  <c r="AR322" i="1"/>
  <c r="AR323" i="1"/>
  <c r="AR324" i="1"/>
  <c r="AR325" i="1"/>
  <c r="AR326" i="1"/>
  <c r="AR327" i="1"/>
  <c r="AR328" i="1"/>
  <c r="AR329" i="1"/>
  <c r="AR330" i="1"/>
  <c r="AR331" i="1"/>
  <c r="AR332" i="1"/>
  <c r="AR333" i="1"/>
  <c r="AR334" i="1"/>
  <c r="AR335" i="1"/>
  <c r="AR336" i="1"/>
  <c r="AR337" i="1"/>
  <c r="AR338" i="1"/>
  <c r="AR339" i="1"/>
  <c r="AR340" i="1"/>
  <c r="AR341" i="1"/>
  <c r="AR342" i="1"/>
  <c r="AR343" i="1"/>
  <c r="AR344" i="1"/>
  <c r="AR345" i="1"/>
  <c r="AR346" i="1"/>
  <c r="AR347" i="1"/>
  <c r="AR348" i="1"/>
  <c r="AR349" i="1"/>
  <c r="AR350" i="1"/>
  <c r="AR351" i="1"/>
  <c r="AR352" i="1"/>
  <c r="AR353" i="1"/>
  <c r="AR354" i="1"/>
  <c r="AR355" i="1"/>
  <c r="AR356" i="1"/>
  <c r="AR357" i="1"/>
  <c r="AR358" i="1"/>
  <c r="AR359" i="1"/>
  <c r="AR360" i="1"/>
  <c r="AR361" i="1"/>
  <c r="AR362" i="1"/>
  <c r="AR363" i="1"/>
  <c r="AR364" i="1"/>
  <c r="AR365" i="1"/>
  <c r="AR366" i="1"/>
  <c r="AR367" i="1"/>
  <c r="AR368" i="1"/>
  <c r="AR369" i="1"/>
  <c r="AR370" i="1"/>
  <c r="AR371" i="1"/>
  <c r="AR372" i="1"/>
  <c r="AR373" i="1"/>
  <c r="AR374" i="1"/>
  <c r="AR375" i="1"/>
  <c r="AR376" i="1"/>
  <c r="AR377" i="1"/>
  <c r="AR378" i="1"/>
  <c r="AR379" i="1"/>
  <c r="AR380" i="1"/>
  <c r="AR381" i="1"/>
  <c r="AR382" i="1"/>
  <c r="AR383" i="1"/>
  <c r="AR384" i="1"/>
  <c r="AR385" i="1"/>
  <c r="AR386" i="1"/>
  <c r="AR387" i="1"/>
  <c r="AR388" i="1"/>
  <c r="AR389" i="1"/>
  <c r="AR390" i="1"/>
  <c r="AR391" i="1"/>
  <c r="AR392" i="1"/>
  <c r="AR393" i="1"/>
  <c r="AR394" i="1"/>
  <c r="AR395" i="1"/>
  <c r="AR396" i="1"/>
  <c r="AR397" i="1"/>
  <c r="AR398" i="1"/>
  <c r="AR399" i="1"/>
  <c r="AR400" i="1"/>
  <c r="AR401" i="1"/>
  <c r="AR402" i="1"/>
  <c r="AR403" i="1"/>
  <c r="AR404" i="1"/>
  <c r="AR405" i="1"/>
  <c r="AR406" i="1"/>
  <c r="AR407" i="1"/>
  <c r="AR408" i="1"/>
  <c r="AR409" i="1"/>
  <c r="AR410" i="1"/>
  <c r="AR411" i="1"/>
  <c r="AR412" i="1"/>
  <c r="AR413" i="1"/>
  <c r="AR414" i="1"/>
  <c r="AR415" i="1"/>
  <c r="AR416" i="1"/>
  <c r="AR417" i="1"/>
  <c r="AR418" i="1"/>
  <c r="AR419" i="1"/>
  <c r="AR420" i="1"/>
  <c r="AR421" i="1"/>
  <c r="AR422" i="1"/>
  <c r="AR423" i="1"/>
  <c r="AR424" i="1"/>
  <c r="AR425" i="1"/>
  <c r="AR426" i="1"/>
  <c r="AR427" i="1"/>
  <c r="AR428" i="1"/>
  <c r="AR429" i="1"/>
  <c r="AR430" i="1"/>
  <c r="AR431" i="1"/>
  <c r="AR432" i="1"/>
  <c r="AR433" i="1"/>
  <c r="AR434" i="1"/>
  <c r="AR435" i="1"/>
  <c r="AR436" i="1"/>
  <c r="AR437" i="1"/>
  <c r="AR438" i="1"/>
  <c r="AR439" i="1"/>
  <c r="AR440" i="1"/>
  <c r="AR441" i="1"/>
  <c r="AR442" i="1"/>
  <c r="AR443" i="1"/>
  <c r="AR444" i="1"/>
  <c r="AR445" i="1"/>
  <c r="AR446" i="1"/>
  <c r="AR447" i="1"/>
  <c r="AR448" i="1"/>
  <c r="AR449" i="1"/>
  <c r="AR450" i="1"/>
  <c r="AR451" i="1"/>
  <c r="AR452" i="1"/>
  <c r="AR453" i="1"/>
  <c r="AR454" i="1"/>
  <c r="AR455" i="1"/>
  <c r="AR456" i="1"/>
  <c r="AR457" i="1"/>
  <c r="AR458" i="1"/>
  <c r="AR459" i="1"/>
  <c r="AR460" i="1"/>
  <c r="AR461" i="1"/>
  <c r="AR462" i="1"/>
  <c r="AR463" i="1"/>
  <c r="AR464" i="1"/>
  <c r="AR465" i="1"/>
  <c r="AR466" i="1"/>
  <c r="AR467" i="1"/>
  <c r="AR468" i="1"/>
  <c r="AR469" i="1"/>
  <c r="AR470" i="1"/>
  <c r="AR471" i="1"/>
  <c r="AR472" i="1"/>
  <c r="AR473" i="1"/>
  <c r="AR474" i="1"/>
  <c r="AR475" i="1"/>
  <c r="AR476" i="1"/>
  <c r="AR477" i="1"/>
  <c r="AR478" i="1"/>
  <c r="AR479" i="1"/>
  <c r="AR480" i="1"/>
  <c r="AR481" i="1"/>
  <c r="AR482" i="1"/>
  <c r="AR483" i="1"/>
  <c r="AR484" i="1"/>
  <c r="AR485" i="1"/>
  <c r="AR486" i="1"/>
  <c r="AR487" i="1"/>
  <c r="AR488" i="1"/>
  <c r="AR489" i="1"/>
  <c r="AR490" i="1"/>
  <c r="AR491" i="1"/>
  <c r="AR492" i="1"/>
  <c r="AR493" i="1"/>
  <c r="AR494" i="1"/>
  <c r="AR495" i="1"/>
  <c r="AR496" i="1"/>
  <c r="AR497" i="1"/>
  <c r="AR498" i="1"/>
  <c r="AR499" i="1"/>
  <c r="AR500" i="1"/>
  <c r="AR501" i="1"/>
  <c r="AR502" i="1"/>
  <c r="AR503" i="1"/>
  <c r="AR504" i="1"/>
  <c r="AR505" i="1"/>
  <c r="AR506" i="1"/>
  <c r="AR507" i="1"/>
  <c r="AR508" i="1"/>
  <c r="AR509" i="1"/>
  <c r="AR510" i="1"/>
  <c r="AR511" i="1"/>
  <c r="AR512" i="1"/>
  <c r="AR513" i="1"/>
  <c r="AR514" i="1"/>
  <c r="AR515" i="1"/>
  <c r="AR516" i="1"/>
  <c r="AR517" i="1"/>
  <c r="AR518" i="1"/>
  <c r="AR519" i="1"/>
  <c r="AR520" i="1"/>
  <c r="AR521" i="1"/>
  <c r="AR522" i="1"/>
  <c r="AR523" i="1"/>
  <c r="AR524" i="1"/>
  <c r="AR525" i="1"/>
  <c r="AR526" i="1"/>
  <c r="AR527" i="1"/>
  <c r="AR528" i="1"/>
  <c r="AR529" i="1"/>
  <c r="AR530" i="1"/>
  <c r="AR531" i="1"/>
  <c r="AR532" i="1"/>
  <c r="AR533" i="1"/>
  <c r="AR534" i="1"/>
  <c r="AR535" i="1"/>
  <c r="AR536" i="1"/>
  <c r="AR537" i="1"/>
  <c r="AR538" i="1"/>
  <c r="AR539" i="1"/>
  <c r="AR540" i="1"/>
  <c r="AR541" i="1"/>
  <c r="AR542" i="1"/>
  <c r="AR543" i="1"/>
  <c r="AR544" i="1"/>
  <c r="AR545" i="1"/>
  <c r="AR546" i="1"/>
  <c r="AR547" i="1"/>
  <c r="AR548" i="1"/>
  <c r="AR549" i="1"/>
  <c r="AR550" i="1"/>
  <c r="AR551" i="1"/>
  <c r="AR552" i="1"/>
  <c r="AR553" i="1"/>
  <c r="AR554" i="1"/>
  <c r="AR555" i="1"/>
  <c r="AR556" i="1"/>
  <c r="AR557" i="1"/>
  <c r="AR558" i="1"/>
  <c r="AR559" i="1"/>
  <c r="AR560" i="1"/>
  <c r="AR561" i="1"/>
  <c r="AR562" i="1"/>
  <c r="AR563" i="1"/>
  <c r="AR564" i="1"/>
  <c r="AR565" i="1"/>
  <c r="AR566" i="1"/>
  <c r="AR567" i="1"/>
  <c r="AR568" i="1"/>
  <c r="AR569" i="1"/>
  <c r="AR570" i="1"/>
  <c r="AR571" i="1"/>
  <c r="AR572" i="1"/>
  <c r="AR573" i="1"/>
  <c r="AR574" i="1"/>
  <c r="AR575" i="1"/>
  <c r="AR576" i="1"/>
  <c r="AR577" i="1"/>
  <c r="AR578" i="1"/>
  <c r="AR579" i="1"/>
  <c r="AR580" i="1"/>
  <c r="AR581" i="1"/>
  <c r="AR582" i="1"/>
  <c r="AR583" i="1"/>
  <c r="AR584" i="1"/>
  <c r="AR585" i="1"/>
  <c r="AR586" i="1"/>
  <c r="AR587" i="1"/>
  <c r="AR588" i="1"/>
  <c r="AR589" i="1"/>
  <c r="AR590" i="1"/>
  <c r="AR591" i="1"/>
  <c r="AR592" i="1"/>
  <c r="AR593" i="1"/>
  <c r="AR594" i="1"/>
  <c r="AR595" i="1"/>
  <c r="AR596" i="1"/>
  <c r="AR597" i="1"/>
  <c r="AR598" i="1"/>
  <c r="AR599" i="1"/>
  <c r="AR600" i="1"/>
  <c r="AR601" i="1"/>
  <c r="AR602" i="1"/>
  <c r="AR603" i="1"/>
  <c r="AR604" i="1"/>
  <c r="AR605" i="1"/>
  <c r="AR606" i="1"/>
  <c r="AR607" i="1"/>
  <c r="AR608" i="1"/>
  <c r="AR609" i="1"/>
  <c r="AR610" i="1"/>
  <c r="AR611" i="1"/>
  <c r="AR612" i="1"/>
  <c r="AR613" i="1"/>
  <c r="AR614" i="1"/>
  <c r="AR615" i="1"/>
  <c r="AR616" i="1"/>
  <c r="AR617" i="1"/>
  <c r="AR618" i="1"/>
  <c r="AR619" i="1"/>
  <c r="AR620" i="1"/>
  <c r="AR621" i="1"/>
  <c r="AR622" i="1"/>
  <c r="AR623" i="1"/>
  <c r="AR624" i="1"/>
  <c r="AR625" i="1"/>
  <c r="AR626" i="1"/>
  <c r="AR627" i="1"/>
  <c r="AR628" i="1"/>
  <c r="AR629" i="1"/>
  <c r="AR630" i="1"/>
  <c r="AR631" i="1"/>
  <c r="AR632" i="1"/>
  <c r="AR633" i="1"/>
  <c r="AR634" i="1"/>
  <c r="AR635" i="1"/>
  <c r="AR636" i="1"/>
  <c r="AR637" i="1"/>
  <c r="AR638" i="1"/>
  <c r="AR639" i="1"/>
  <c r="AR640" i="1"/>
  <c r="AR641" i="1"/>
  <c r="AR642" i="1"/>
  <c r="AR643" i="1"/>
  <c r="AR644" i="1"/>
  <c r="AR645" i="1"/>
  <c r="AR646" i="1"/>
  <c r="AR647" i="1"/>
  <c r="AR648" i="1"/>
  <c r="AR649" i="1"/>
  <c r="AR650" i="1"/>
  <c r="AR651" i="1"/>
  <c r="AR652" i="1"/>
  <c r="AR653" i="1"/>
  <c r="AR654" i="1"/>
  <c r="AR655" i="1"/>
  <c r="AR656" i="1"/>
  <c r="AR657" i="1"/>
  <c r="AR658" i="1"/>
  <c r="AR659" i="1"/>
  <c r="AR660" i="1"/>
  <c r="AR661" i="1"/>
  <c r="AR662" i="1"/>
  <c r="AR663" i="1"/>
  <c r="AR664" i="1"/>
  <c r="AR665" i="1"/>
  <c r="AR666" i="1"/>
  <c r="AR667" i="1"/>
  <c r="AR668" i="1"/>
  <c r="AR669" i="1"/>
  <c r="AR670" i="1"/>
  <c r="AR671" i="1"/>
  <c r="AR672" i="1"/>
  <c r="AR673" i="1"/>
  <c r="AR674" i="1"/>
  <c r="AR675" i="1"/>
  <c r="AR676" i="1"/>
  <c r="AR677" i="1"/>
  <c r="AR678" i="1"/>
  <c r="AR679" i="1"/>
  <c r="AR680" i="1"/>
  <c r="AR681" i="1"/>
  <c r="AR682" i="1"/>
  <c r="AR683" i="1"/>
  <c r="AR685" i="1"/>
  <c r="AR686" i="1"/>
  <c r="AR687" i="1"/>
  <c r="AR688" i="1"/>
  <c r="AR689" i="1"/>
  <c r="AR690" i="1"/>
  <c r="AR691" i="1"/>
  <c r="AR692" i="1"/>
  <c r="AR693" i="1"/>
  <c r="AR694" i="1"/>
  <c r="AR695" i="1"/>
  <c r="AR696" i="1"/>
  <c r="AR698" i="1"/>
  <c r="AR699" i="1"/>
  <c r="AR700" i="1"/>
  <c r="AR701" i="1"/>
  <c r="AR702" i="1"/>
  <c r="AR703" i="1"/>
  <c r="AR706" i="1"/>
  <c r="AR707" i="1"/>
  <c r="AR708" i="1"/>
  <c r="AR709" i="1"/>
  <c r="AR710" i="1"/>
  <c r="AR711" i="1"/>
  <c r="AR712" i="1"/>
  <c r="AR713" i="1"/>
  <c r="AR714" i="1"/>
  <c r="AR740" i="1"/>
  <c r="AR715" i="1"/>
  <c r="AR716" i="1"/>
  <c r="AR717" i="1"/>
  <c r="AR718" i="1"/>
  <c r="AR719" i="1"/>
  <c r="AR720" i="1"/>
  <c r="AR721" i="1"/>
  <c r="AR722" i="1"/>
  <c r="AR723" i="1"/>
  <c r="AR724" i="1"/>
  <c r="AR725" i="1"/>
  <c r="AR726" i="1"/>
  <c r="AR727" i="1"/>
  <c r="AR728" i="1"/>
  <c r="AR729" i="1"/>
  <c r="AR730" i="1"/>
  <c r="AR731" i="1"/>
  <c r="AR732" i="1"/>
  <c r="AR733" i="1"/>
  <c r="AR734" i="1"/>
  <c r="AR735" i="1"/>
  <c r="AR736" i="1"/>
  <c r="AR737" i="1"/>
  <c r="AR738" i="1"/>
  <c r="AR739" i="1"/>
  <c r="AR741" i="1"/>
  <c r="AR742" i="1"/>
  <c r="AR743" i="1"/>
  <c r="AR744" i="1"/>
  <c r="AR745" i="1"/>
  <c r="AR746" i="1"/>
  <c r="AR747" i="1"/>
  <c r="AR748" i="1"/>
  <c r="AR749" i="1"/>
  <c r="AR750" i="1"/>
  <c r="AR751" i="1"/>
  <c r="AR752" i="1"/>
  <c r="AR753" i="1"/>
  <c r="AR754" i="1"/>
  <c r="AR755" i="1"/>
  <c r="AR756" i="1"/>
  <c r="AR757" i="1"/>
  <c r="AR758" i="1"/>
  <c r="AR759" i="1"/>
  <c r="AR760" i="1"/>
  <c r="AR761" i="1"/>
  <c r="AR762" i="1"/>
  <c r="AR763" i="1"/>
  <c r="AR764" i="1"/>
  <c r="AR765" i="1"/>
  <c r="AR766" i="1"/>
  <c r="AR767" i="1"/>
  <c r="AR768" i="1"/>
  <c r="AR769" i="1"/>
  <c r="AR770" i="1"/>
  <c r="AR771" i="1"/>
  <c r="AR772" i="1"/>
  <c r="AR773" i="1"/>
  <c r="AR774" i="1"/>
  <c r="AR775" i="1"/>
  <c r="AR776" i="1"/>
  <c r="AR777" i="1"/>
  <c r="AR778" i="1"/>
  <c r="AR779" i="1"/>
  <c r="AR780" i="1"/>
  <c r="AR781" i="1"/>
  <c r="AR782" i="1"/>
  <c r="AR783" i="1"/>
  <c r="AR784" i="1"/>
  <c r="AR785" i="1"/>
  <c r="AR786" i="1"/>
  <c r="AR787" i="1"/>
  <c r="AR788" i="1"/>
  <c r="AR789" i="1"/>
  <c r="AR790" i="1"/>
  <c r="AR791" i="1"/>
  <c r="AR792" i="1"/>
  <c r="AR793" i="1"/>
  <c r="AR794" i="1"/>
  <c r="AR795" i="1"/>
  <c r="AR796" i="1"/>
  <c r="AR797" i="1"/>
  <c r="AR798" i="1"/>
  <c r="AR799" i="1"/>
  <c r="AR800" i="1"/>
  <c r="AR801" i="1"/>
  <c r="AR802" i="1"/>
  <c r="AR803" i="1"/>
  <c r="AR804" i="1"/>
  <c r="AR805" i="1"/>
  <c r="AR806" i="1"/>
  <c r="AR807" i="1"/>
  <c r="AR808" i="1"/>
  <c r="AR809" i="1"/>
  <c r="AR810" i="1"/>
  <c r="AR811" i="1"/>
  <c r="AR812" i="1"/>
  <c r="AR813" i="1"/>
  <c r="AR814" i="1"/>
  <c r="AR815" i="1"/>
  <c r="AR816" i="1"/>
  <c r="AR817" i="1"/>
  <c r="AR818" i="1"/>
  <c r="AR819" i="1"/>
  <c r="AR820" i="1"/>
  <c r="AR821" i="1"/>
  <c r="AR822" i="1"/>
  <c r="AR823" i="1"/>
  <c r="AR824" i="1"/>
  <c r="AR825" i="1"/>
  <c r="AR826" i="1"/>
  <c r="AR827" i="1"/>
  <c r="AR828" i="1"/>
  <c r="AR829" i="1"/>
  <c r="AR830" i="1"/>
  <c r="AR831" i="1"/>
  <c r="AR832" i="1"/>
  <c r="AR833" i="1"/>
  <c r="AR834" i="1"/>
  <c r="AR835" i="1"/>
  <c r="AR836" i="1"/>
  <c r="AR837" i="1"/>
  <c r="AR838" i="1"/>
  <c r="AR839" i="1"/>
  <c r="AR840" i="1"/>
  <c r="AR841" i="1"/>
  <c r="AR842" i="1"/>
  <c r="AR843" i="1"/>
  <c r="AR844" i="1"/>
  <c r="AR845" i="1"/>
  <c r="AR846" i="1"/>
  <c r="AR847" i="1"/>
  <c r="AR848" i="1"/>
  <c r="AR849" i="1"/>
  <c r="AR850" i="1"/>
  <c r="AR851" i="1"/>
  <c r="AR852" i="1"/>
  <c r="AR853" i="1"/>
  <c r="AR854" i="1"/>
  <c r="AR855" i="1"/>
  <c r="AR856" i="1"/>
  <c r="AR857" i="1"/>
  <c r="AR858" i="1"/>
  <c r="AR859" i="1"/>
  <c r="AR860" i="1"/>
  <c r="AR861" i="1"/>
  <c r="AR862" i="1"/>
  <c r="AR863" i="1"/>
  <c r="AR864" i="1"/>
  <c r="AR865" i="1"/>
  <c r="AR866" i="1"/>
  <c r="AR867" i="1"/>
  <c r="AR868" i="1"/>
  <c r="AR12" i="1"/>
  <c r="AQ13" i="1"/>
  <c r="AS13" i="1" s="1"/>
  <c r="AQ14" i="1"/>
  <c r="AS14" i="1" s="1"/>
  <c r="AQ15" i="1"/>
  <c r="AS15" i="1" s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S29" i="1" s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S41" i="1" s="1"/>
  <c r="AQ42" i="1"/>
  <c r="AQ43" i="1"/>
  <c r="AQ44" i="1"/>
  <c r="AQ46" i="1"/>
  <c r="AQ47" i="1"/>
  <c r="AQ48" i="1"/>
  <c r="AQ49" i="1"/>
  <c r="AQ50" i="1"/>
  <c r="AQ51" i="1"/>
  <c r="AQ52" i="1"/>
  <c r="AQ53" i="1"/>
  <c r="AQ54" i="1"/>
  <c r="AQ55" i="1"/>
  <c r="AQ56" i="1"/>
  <c r="AS56" i="1" s="1"/>
  <c r="AQ57" i="1"/>
  <c r="AQ58" i="1"/>
  <c r="AS58" i="1" s="1"/>
  <c r="AQ59" i="1"/>
  <c r="AQ60" i="1"/>
  <c r="AQ61" i="1"/>
  <c r="AQ62" i="1"/>
  <c r="AQ63" i="1"/>
  <c r="AS63" i="1" s="1"/>
  <c r="AQ64" i="1"/>
  <c r="AQ65" i="1"/>
  <c r="AQ66" i="1"/>
  <c r="AQ67" i="1"/>
  <c r="AQ68" i="1"/>
  <c r="AQ69" i="1"/>
  <c r="AQ70" i="1"/>
  <c r="AS70" i="1" s="1"/>
  <c r="AQ71" i="1"/>
  <c r="AS71" i="1" s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S86" i="1" s="1"/>
  <c r="AQ87" i="1"/>
  <c r="AQ88" i="1"/>
  <c r="AQ89" i="1"/>
  <c r="AQ90" i="1"/>
  <c r="AQ91" i="1"/>
  <c r="AQ92" i="1"/>
  <c r="AQ93" i="1"/>
  <c r="AQ94" i="1"/>
  <c r="AQ95" i="1"/>
  <c r="AQ96" i="1"/>
  <c r="AQ97" i="1"/>
  <c r="AQ98" i="1"/>
  <c r="AS98" i="1" s="1"/>
  <c r="AQ99" i="1"/>
  <c r="AQ100" i="1"/>
  <c r="AQ101" i="1"/>
  <c r="AQ102" i="1"/>
  <c r="AQ103" i="1"/>
  <c r="AQ104" i="1"/>
  <c r="AQ105" i="1"/>
  <c r="AQ106" i="1"/>
  <c r="AQ107" i="1"/>
  <c r="AQ108" i="1"/>
  <c r="AQ109" i="1"/>
  <c r="AQ110" i="1"/>
  <c r="AQ111" i="1"/>
  <c r="AQ112" i="1"/>
  <c r="AQ113" i="1"/>
  <c r="AQ114" i="1"/>
  <c r="AS114" i="1" s="1"/>
  <c r="AQ115" i="1"/>
  <c r="AQ116" i="1"/>
  <c r="AQ117" i="1"/>
  <c r="AQ118" i="1"/>
  <c r="AQ119" i="1"/>
  <c r="AS119" i="1" s="1"/>
  <c r="AQ120" i="1"/>
  <c r="AQ121" i="1"/>
  <c r="AQ122" i="1"/>
  <c r="AQ123" i="1"/>
  <c r="AQ124" i="1"/>
  <c r="AQ125" i="1"/>
  <c r="AQ126" i="1"/>
  <c r="AS126" i="1" s="1"/>
  <c r="AQ127" i="1"/>
  <c r="AS127" i="1" s="1"/>
  <c r="AQ128" i="1"/>
  <c r="AQ129" i="1"/>
  <c r="AQ130" i="1"/>
  <c r="AQ131" i="1"/>
  <c r="AQ132" i="1"/>
  <c r="AQ133" i="1"/>
  <c r="AQ134" i="1"/>
  <c r="AQ135" i="1"/>
  <c r="AQ136" i="1"/>
  <c r="AQ137" i="1"/>
  <c r="AQ138" i="1"/>
  <c r="AQ139" i="1"/>
  <c r="AQ140" i="1"/>
  <c r="AQ141" i="1"/>
  <c r="AQ142" i="1"/>
  <c r="AS142" i="1" s="1"/>
  <c r="AQ143" i="1"/>
  <c r="AQ144" i="1"/>
  <c r="AQ145" i="1"/>
  <c r="AQ146" i="1"/>
  <c r="AQ147" i="1"/>
  <c r="AQ148" i="1"/>
  <c r="AQ149" i="1"/>
  <c r="AQ150" i="1"/>
  <c r="AQ151" i="1"/>
  <c r="AQ152" i="1"/>
  <c r="AQ153" i="1"/>
  <c r="AQ154" i="1"/>
  <c r="AS154" i="1" s="1"/>
  <c r="AQ155" i="1"/>
  <c r="AQ156" i="1"/>
  <c r="AQ157" i="1"/>
  <c r="AQ158" i="1"/>
  <c r="AQ159" i="1"/>
  <c r="AQ160" i="1"/>
  <c r="AQ161" i="1"/>
  <c r="AQ162" i="1"/>
  <c r="AQ163" i="1"/>
  <c r="AQ164" i="1"/>
  <c r="AQ165" i="1"/>
  <c r="AQ166" i="1"/>
  <c r="AQ167" i="1"/>
  <c r="AQ168" i="1"/>
  <c r="AQ169" i="1"/>
  <c r="AQ170" i="1"/>
  <c r="AS170" i="1" s="1"/>
  <c r="AQ171" i="1"/>
  <c r="AQ172" i="1"/>
  <c r="AQ173" i="1"/>
  <c r="AQ174" i="1"/>
  <c r="AQ175" i="1"/>
  <c r="AS175" i="1" s="1"/>
  <c r="AQ176" i="1"/>
  <c r="AQ177" i="1"/>
  <c r="AQ178" i="1"/>
  <c r="AQ179" i="1"/>
  <c r="AQ180" i="1"/>
  <c r="AQ181" i="1"/>
  <c r="AQ182" i="1"/>
  <c r="AS182" i="1" s="1"/>
  <c r="AQ183" i="1"/>
  <c r="AS183" i="1" s="1"/>
  <c r="AQ184" i="1"/>
  <c r="AQ185" i="1"/>
  <c r="AQ186" i="1"/>
  <c r="AQ187" i="1"/>
  <c r="AQ188" i="1"/>
  <c r="AQ189" i="1"/>
  <c r="AQ190" i="1"/>
  <c r="AQ191" i="1"/>
  <c r="AQ192" i="1"/>
  <c r="AQ194" i="1"/>
  <c r="AQ195" i="1"/>
  <c r="AQ196" i="1"/>
  <c r="AQ197" i="1"/>
  <c r="AQ198" i="1"/>
  <c r="AQ199" i="1"/>
  <c r="AS199" i="1" s="1"/>
  <c r="AQ200" i="1"/>
  <c r="AQ201" i="1"/>
  <c r="AQ202" i="1"/>
  <c r="AQ203" i="1"/>
  <c r="AQ204" i="1"/>
  <c r="AQ205" i="1"/>
  <c r="AQ206" i="1"/>
  <c r="AQ207" i="1"/>
  <c r="AQ208" i="1"/>
  <c r="AQ209" i="1"/>
  <c r="AQ210" i="1"/>
  <c r="AQ211" i="1"/>
  <c r="AS211" i="1" s="1"/>
  <c r="AQ212" i="1"/>
  <c r="AQ213" i="1"/>
  <c r="AQ214" i="1"/>
  <c r="AQ215" i="1"/>
  <c r="AQ216" i="1"/>
  <c r="AQ217" i="1"/>
  <c r="AQ218" i="1"/>
  <c r="AQ219" i="1"/>
  <c r="AQ220" i="1"/>
  <c r="AQ221" i="1"/>
  <c r="AQ222" i="1"/>
  <c r="AQ223" i="1"/>
  <c r="AQ224" i="1"/>
  <c r="AQ225" i="1"/>
  <c r="AQ226" i="1"/>
  <c r="AQ227" i="1"/>
  <c r="AS227" i="1" s="1"/>
  <c r="AQ228" i="1"/>
  <c r="AQ229" i="1"/>
  <c r="AQ230" i="1"/>
  <c r="AQ231" i="1"/>
  <c r="AQ232" i="1"/>
  <c r="AS232" i="1" s="1"/>
  <c r="AQ233" i="1"/>
  <c r="AQ234" i="1"/>
  <c r="AQ235" i="1"/>
  <c r="AQ236" i="1"/>
  <c r="AQ237" i="1"/>
  <c r="AQ238" i="1"/>
  <c r="AQ239" i="1"/>
  <c r="AS239" i="1" s="1"/>
  <c r="AQ240" i="1"/>
  <c r="AS240" i="1" s="1"/>
  <c r="AQ241" i="1"/>
  <c r="AQ242" i="1"/>
  <c r="AQ243" i="1"/>
  <c r="AQ244" i="1"/>
  <c r="AQ245" i="1"/>
  <c r="AQ246" i="1"/>
  <c r="AQ247" i="1"/>
  <c r="AQ248" i="1"/>
  <c r="AQ249" i="1"/>
  <c r="AQ250" i="1"/>
  <c r="AQ251" i="1"/>
  <c r="AQ252" i="1"/>
  <c r="AQ253" i="1"/>
  <c r="AQ254" i="1"/>
  <c r="AQ255" i="1"/>
  <c r="AS255" i="1" s="1"/>
  <c r="AQ256" i="1"/>
  <c r="AQ257" i="1"/>
  <c r="AQ258" i="1"/>
  <c r="AQ259" i="1"/>
  <c r="AQ260" i="1"/>
  <c r="AQ261" i="1"/>
  <c r="AQ262" i="1"/>
  <c r="AQ263" i="1"/>
  <c r="AQ264" i="1"/>
  <c r="AQ265" i="1"/>
  <c r="AQ266" i="1"/>
  <c r="AQ267" i="1"/>
  <c r="AS267" i="1" s="1"/>
  <c r="AQ268" i="1"/>
  <c r="AQ269" i="1"/>
  <c r="AQ270" i="1"/>
  <c r="AQ271" i="1"/>
  <c r="AQ272" i="1"/>
  <c r="AQ273" i="1"/>
  <c r="AQ274" i="1"/>
  <c r="AQ275" i="1"/>
  <c r="AQ276" i="1"/>
  <c r="AQ277" i="1"/>
  <c r="AQ278" i="1"/>
  <c r="AQ279" i="1"/>
  <c r="AQ280" i="1"/>
  <c r="AQ281" i="1"/>
  <c r="AS281" i="1" s="1"/>
  <c r="AQ282" i="1"/>
  <c r="AQ283" i="1"/>
  <c r="AS283" i="1" s="1"/>
  <c r="AQ284" i="1"/>
  <c r="AQ285" i="1"/>
  <c r="AQ286" i="1"/>
  <c r="AQ287" i="1"/>
  <c r="AQ288" i="1"/>
  <c r="AS288" i="1" s="1"/>
  <c r="AQ289" i="1"/>
  <c r="AQ290" i="1"/>
  <c r="AQ291" i="1"/>
  <c r="AQ292" i="1"/>
  <c r="AQ293" i="1"/>
  <c r="AQ294" i="1"/>
  <c r="AQ295" i="1"/>
  <c r="AS295" i="1" s="1"/>
  <c r="AQ296" i="1"/>
  <c r="AS296" i="1" s="1"/>
  <c r="AQ297" i="1"/>
  <c r="AS297" i="1" s="1"/>
  <c r="AQ298" i="1"/>
  <c r="AQ299" i="1"/>
  <c r="AQ300" i="1"/>
  <c r="AQ301" i="1"/>
  <c r="AQ302" i="1"/>
  <c r="AQ303" i="1"/>
  <c r="AQ304" i="1"/>
  <c r="AQ305" i="1"/>
  <c r="AQ306" i="1"/>
  <c r="AQ307" i="1"/>
  <c r="AQ308" i="1"/>
  <c r="AQ309" i="1"/>
  <c r="AQ310" i="1"/>
  <c r="AQ311" i="1"/>
  <c r="AS311" i="1" s="1"/>
  <c r="AQ312" i="1"/>
  <c r="AQ313" i="1"/>
  <c r="AQ314" i="1"/>
  <c r="AQ315" i="1"/>
  <c r="AQ316" i="1"/>
  <c r="AQ317" i="1"/>
  <c r="AQ318" i="1"/>
  <c r="AQ319" i="1"/>
  <c r="AQ320" i="1"/>
  <c r="AQ321" i="1"/>
  <c r="AQ322" i="1"/>
  <c r="AQ323" i="1"/>
  <c r="AS323" i="1" s="1"/>
  <c r="AQ324" i="1"/>
  <c r="AQ325" i="1"/>
  <c r="AQ326" i="1"/>
  <c r="AQ327" i="1"/>
  <c r="AQ328" i="1"/>
  <c r="AQ329" i="1"/>
  <c r="AQ330" i="1"/>
  <c r="AQ331" i="1"/>
  <c r="AQ332" i="1"/>
  <c r="AQ333" i="1"/>
  <c r="AQ334" i="1"/>
  <c r="AQ335" i="1"/>
  <c r="AQ336" i="1"/>
  <c r="AQ337" i="1"/>
  <c r="AS337" i="1" s="1"/>
  <c r="AQ338" i="1"/>
  <c r="AQ339" i="1"/>
  <c r="AS339" i="1" s="1"/>
  <c r="AQ340" i="1"/>
  <c r="AQ341" i="1"/>
  <c r="AQ342" i="1"/>
  <c r="AQ343" i="1"/>
  <c r="AQ344" i="1"/>
  <c r="AS344" i="1" s="1"/>
  <c r="AQ345" i="1"/>
  <c r="AQ346" i="1"/>
  <c r="AQ347" i="1"/>
  <c r="AQ348" i="1"/>
  <c r="AQ349" i="1"/>
  <c r="AQ350" i="1"/>
  <c r="AQ351" i="1"/>
  <c r="AS351" i="1" s="1"/>
  <c r="AQ352" i="1"/>
  <c r="AS352" i="1" s="1"/>
  <c r="AQ353" i="1"/>
  <c r="AS353" i="1" s="1"/>
  <c r="AQ354" i="1"/>
  <c r="AQ355" i="1"/>
  <c r="AQ356" i="1"/>
  <c r="AQ357" i="1"/>
  <c r="AQ358" i="1"/>
  <c r="AQ359" i="1"/>
  <c r="AQ360" i="1"/>
  <c r="AQ361" i="1"/>
  <c r="AQ362" i="1"/>
  <c r="AQ363" i="1"/>
  <c r="AQ364" i="1"/>
  <c r="AQ365" i="1"/>
  <c r="AQ366" i="1"/>
  <c r="AQ367" i="1"/>
  <c r="AS367" i="1" s="1"/>
  <c r="AQ368" i="1"/>
  <c r="AQ369" i="1"/>
  <c r="AQ370" i="1"/>
  <c r="AQ371" i="1"/>
  <c r="AQ372" i="1"/>
  <c r="AQ373" i="1"/>
  <c r="AQ374" i="1"/>
  <c r="AQ375" i="1"/>
  <c r="AQ376" i="1"/>
  <c r="AQ377" i="1"/>
  <c r="AQ378" i="1"/>
  <c r="AQ379" i="1"/>
  <c r="AS379" i="1" s="1"/>
  <c r="AQ380" i="1"/>
  <c r="AQ381" i="1"/>
  <c r="AQ382" i="1"/>
  <c r="AQ383" i="1"/>
  <c r="AQ384" i="1"/>
  <c r="AQ385" i="1"/>
  <c r="AQ386" i="1"/>
  <c r="AQ387" i="1"/>
  <c r="AQ388" i="1"/>
  <c r="AQ389" i="1"/>
  <c r="AQ390" i="1"/>
  <c r="AQ391" i="1"/>
  <c r="AQ392" i="1"/>
  <c r="AQ393" i="1"/>
  <c r="AS393" i="1" s="1"/>
  <c r="AQ394" i="1"/>
  <c r="AQ395" i="1"/>
  <c r="AS395" i="1" s="1"/>
  <c r="AQ396" i="1"/>
  <c r="AQ397" i="1"/>
  <c r="AQ398" i="1"/>
  <c r="AQ399" i="1"/>
  <c r="AQ400" i="1"/>
  <c r="AS400" i="1" s="1"/>
  <c r="AQ401" i="1"/>
  <c r="AQ402" i="1"/>
  <c r="AQ403" i="1"/>
  <c r="AQ404" i="1"/>
  <c r="AQ405" i="1"/>
  <c r="AQ406" i="1"/>
  <c r="AQ407" i="1"/>
  <c r="AS407" i="1" s="1"/>
  <c r="AQ408" i="1"/>
  <c r="AS408" i="1" s="1"/>
  <c r="AQ409" i="1"/>
  <c r="AQ410" i="1"/>
  <c r="AQ411" i="1"/>
  <c r="AQ412" i="1"/>
  <c r="AQ413" i="1"/>
  <c r="AQ414" i="1"/>
  <c r="AQ415" i="1"/>
  <c r="AQ416" i="1"/>
  <c r="AQ417" i="1"/>
  <c r="AQ418" i="1"/>
  <c r="AQ419" i="1"/>
  <c r="AQ420" i="1"/>
  <c r="AQ421" i="1"/>
  <c r="AQ422" i="1"/>
  <c r="AQ423" i="1"/>
  <c r="AS423" i="1" s="1"/>
  <c r="AQ424" i="1"/>
  <c r="AQ425" i="1"/>
  <c r="AQ426" i="1"/>
  <c r="AQ427" i="1"/>
  <c r="AQ428" i="1"/>
  <c r="AQ429" i="1"/>
  <c r="AQ430" i="1"/>
  <c r="AQ431" i="1"/>
  <c r="AQ432" i="1"/>
  <c r="AQ433" i="1"/>
  <c r="AQ434" i="1"/>
  <c r="AQ435" i="1"/>
  <c r="AS435" i="1" s="1"/>
  <c r="AQ436" i="1"/>
  <c r="AQ437" i="1"/>
  <c r="AQ438" i="1"/>
  <c r="AQ439" i="1"/>
  <c r="AQ440" i="1"/>
  <c r="AQ441" i="1"/>
  <c r="AQ442" i="1"/>
  <c r="AQ443" i="1"/>
  <c r="AQ444" i="1"/>
  <c r="AQ445" i="1"/>
  <c r="AQ446" i="1"/>
  <c r="AQ447" i="1"/>
  <c r="AQ448" i="1"/>
  <c r="AQ449" i="1"/>
  <c r="AS449" i="1" s="1"/>
  <c r="AQ450" i="1"/>
  <c r="AQ451" i="1"/>
  <c r="AS451" i="1" s="1"/>
  <c r="AQ452" i="1"/>
  <c r="AQ453" i="1"/>
  <c r="AQ454" i="1"/>
  <c r="AQ455" i="1"/>
  <c r="AQ456" i="1"/>
  <c r="AS456" i="1" s="1"/>
  <c r="AQ457" i="1"/>
  <c r="AQ458" i="1"/>
  <c r="AQ459" i="1"/>
  <c r="AQ460" i="1"/>
  <c r="AQ461" i="1"/>
  <c r="AQ462" i="1"/>
  <c r="AQ463" i="1"/>
  <c r="AS463" i="1" s="1"/>
  <c r="AQ464" i="1"/>
  <c r="AS464" i="1" s="1"/>
  <c r="AQ465" i="1"/>
  <c r="AS465" i="1" s="1"/>
  <c r="AQ466" i="1"/>
  <c r="AQ467" i="1"/>
  <c r="AQ468" i="1"/>
  <c r="AQ469" i="1"/>
  <c r="AQ470" i="1"/>
  <c r="AQ471" i="1"/>
  <c r="AQ472" i="1"/>
  <c r="AQ473" i="1"/>
  <c r="AQ474" i="1"/>
  <c r="AQ475" i="1"/>
  <c r="AQ476" i="1"/>
  <c r="AQ477" i="1"/>
  <c r="AQ478" i="1"/>
  <c r="AQ479" i="1"/>
  <c r="AS479" i="1" s="1"/>
  <c r="AQ480" i="1"/>
  <c r="AQ481" i="1"/>
  <c r="AQ482" i="1"/>
  <c r="AQ483" i="1"/>
  <c r="AQ484" i="1"/>
  <c r="AQ485" i="1"/>
  <c r="AQ486" i="1"/>
  <c r="AQ487" i="1"/>
  <c r="AQ488" i="1"/>
  <c r="AQ489" i="1"/>
  <c r="AQ490" i="1"/>
  <c r="AQ491" i="1"/>
  <c r="AS491" i="1" s="1"/>
  <c r="AQ492" i="1"/>
  <c r="AQ493" i="1"/>
  <c r="AQ494" i="1"/>
  <c r="AQ495" i="1"/>
  <c r="AQ496" i="1"/>
  <c r="AQ497" i="1"/>
  <c r="AQ498" i="1"/>
  <c r="AQ499" i="1"/>
  <c r="AQ500" i="1"/>
  <c r="AQ501" i="1"/>
  <c r="AQ502" i="1"/>
  <c r="AQ503" i="1"/>
  <c r="AQ504" i="1"/>
  <c r="AQ505" i="1"/>
  <c r="AS505" i="1" s="1"/>
  <c r="AQ506" i="1"/>
  <c r="AQ507" i="1"/>
  <c r="AS507" i="1" s="1"/>
  <c r="AQ508" i="1"/>
  <c r="AQ509" i="1"/>
  <c r="AQ510" i="1"/>
  <c r="AQ511" i="1"/>
  <c r="AQ512" i="1"/>
  <c r="AS512" i="1" s="1"/>
  <c r="AQ513" i="1"/>
  <c r="AQ514" i="1"/>
  <c r="AQ515" i="1"/>
  <c r="AQ516" i="1"/>
  <c r="AQ517" i="1"/>
  <c r="AQ518" i="1"/>
  <c r="AQ519" i="1"/>
  <c r="AS519" i="1" s="1"/>
  <c r="AQ520" i="1"/>
  <c r="AS520" i="1" s="1"/>
  <c r="AQ521" i="1"/>
  <c r="AS521" i="1" s="1"/>
  <c r="AQ522" i="1"/>
  <c r="AQ523" i="1"/>
  <c r="AQ524" i="1"/>
  <c r="AQ525" i="1"/>
  <c r="AQ526" i="1"/>
  <c r="AQ527" i="1"/>
  <c r="AQ528" i="1"/>
  <c r="AQ529" i="1"/>
  <c r="AQ530" i="1"/>
  <c r="AQ531" i="1"/>
  <c r="AQ532" i="1"/>
  <c r="AQ533" i="1"/>
  <c r="AQ534" i="1"/>
  <c r="AQ535" i="1"/>
  <c r="AS535" i="1" s="1"/>
  <c r="AQ536" i="1"/>
  <c r="AQ537" i="1"/>
  <c r="AQ538" i="1"/>
  <c r="AQ539" i="1"/>
  <c r="AQ540" i="1"/>
  <c r="AQ541" i="1"/>
  <c r="AQ542" i="1"/>
  <c r="AQ543" i="1"/>
  <c r="AQ544" i="1"/>
  <c r="AQ545" i="1"/>
  <c r="AQ546" i="1"/>
  <c r="AQ547" i="1"/>
  <c r="AS547" i="1" s="1"/>
  <c r="AQ548" i="1"/>
  <c r="AQ549" i="1"/>
  <c r="AQ550" i="1"/>
  <c r="AQ551" i="1"/>
  <c r="AQ552" i="1"/>
  <c r="AQ553" i="1"/>
  <c r="AQ554" i="1"/>
  <c r="AQ555" i="1"/>
  <c r="AQ556" i="1"/>
  <c r="AQ557" i="1"/>
  <c r="AQ558" i="1"/>
  <c r="AQ559" i="1"/>
  <c r="AQ560" i="1"/>
  <c r="AQ561" i="1"/>
  <c r="AS561" i="1" s="1"/>
  <c r="AQ562" i="1"/>
  <c r="AQ563" i="1"/>
  <c r="AS563" i="1" s="1"/>
  <c r="AQ564" i="1"/>
  <c r="AQ565" i="1"/>
  <c r="AQ566" i="1"/>
  <c r="AQ567" i="1"/>
  <c r="AQ568" i="1"/>
  <c r="AS568" i="1" s="1"/>
  <c r="AQ569" i="1"/>
  <c r="AQ570" i="1"/>
  <c r="AQ571" i="1"/>
  <c r="AQ572" i="1"/>
  <c r="AQ573" i="1"/>
  <c r="AQ574" i="1"/>
  <c r="AQ575" i="1"/>
  <c r="AS575" i="1" s="1"/>
  <c r="AQ576" i="1"/>
  <c r="AS576" i="1" s="1"/>
  <c r="AQ577" i="1"/>
  <c r="AS577" i="1" s="1"/>
  <c r="AQ578" i="1"/>
  <c r="AQ579" i="1"/>
  <c r="AQ580" i="1"/>
  <c r="AQ581" i="1"/>
  <c r="AQ582" i="1"/>
  <c r="AQ583" i="1"/>
  <c r="AQ584" i="1"/>
  <c r="AQ585" i="1"/>
  <c r="AQ586" i="1"/>
  <c r="AQ587" i="1"/>
  <c r="AQ588" i="1"/>
  <c r="AQ589" i="1"/>
  <c r="AQ590" i="1"/>
  <c r="AQ591" i="1"/>
  <c r="AS591" i="1" s="1"/>
  <c r="AQ592" i="1"/>
  <c r="AQ593" i="1"/>
  <c r="AQ594" i="1"/>
  <c r="AQ595" i="1"/>
  <c r="AQ596" i="1"/>
  <c r="AQ597" i="1"/>
  <c r="AQ598" i="1"/>
  <c r="AQ599" i="1"/>
  <c r="AQ600" i="1"/>
  <c r="AQ601" i="1"/>
  <c r="AQ602" i="1"/>
  <c r="AQ603" i="1"/>
  <c r="AS603" i="1" s="1"/>
  <c r="AQ604" i="1"/>
  <c r="AQ605" i="1"/>
  <c r="AQ606" i="1"/>
  <c r="AQ607" i="1"/>
  <c r="AQ608" i="1"/>
  <c r="AQ609" i="1"/>
  <c r="AQ610" i="1"/>
  <c r="AQ611" i="1"/>
  <c r="AQ612" i="1"/>
  <c r="AQ613" i="1"/>
  <c r="AQ614" i="1"/>
  <c r="AQ615" i="1"/>
  <c r="AQ616" i="1"/>
  <c r="AQ617" i="1"/>
  <c r="AS617" i="1" s="1"/>
  <c r="AQ618" i="1"/>
  <c r="AQ619" i="1"/>
  <c r="AS619" i="1" s="1"/>
  <c r="AQ620" i="1"/>
  <c r="AQ621" i="1"/>
  <c r="AQ622" i="1"/>
  <c r="AQ623" i="1"/>
  <c r="AQ624" i="1"/>
  <c r="AS624" i="1" s="1"/>
  <c r="AQ625" i="1"/>
  <c r="AQ626" i="1"/>
  <c r="AQ627" i="1"/>
  <c r="AQ628" i="1"/>
  <c r="AQ629" i="1"/>
  <c r="AQ630" i="1"/>
  <c r="AQ631" i="1"/>
  <c r="AS631" i="1" s="1"/>
  <c r="AQ632" i="1"/>
  <c r="AS632" i="1" s="1"/>
  <c r="AQ633" i="1"/>
  <c r="AS633" i="1" s="1"/>
  <c r="AQ634" i="1"/>
  <c r="AQ635" i="1"/>
  <c r="AQ636" i="1"/>
  <c r="AQ637" i="1"/>
  <c r="AQ638" i="1"/>
  <c r="AQ639" i="1"/>
  <c r="AQ640" i="1"/>
  <c r="AQ641" i="1"/>
  <c r="AQ642" i="1"/>
  <c r="AQ643" i="1"/>
  <c r="AQ644" i="1"/>
  <c r="AQ645" i="1"/>
  <c r="AQ646" i="1"/>
  <c r="AQ647" i="1"/>
  <c r="AS647" i="1" s="1"/>
  <c r="AQ648" i="1"/>
  <c r="AQ649" i="1"/>
  <c r="AQ650" i="1"/>
  <c r="AQ651" i="1"/>
  <c r="AQ652" i="1"/>
  <c r="AQ653" i="1"/>
  <c r="AQ654" i="1"/>
  <c r="AQ655" i="1"/>
  <c r="AQ656" i="1"/>
  <c r="AQ657" i="1"/>
  <c r="AQ658" i="1"/>
  <c r="AQ659" i="1"/>
  <c r="AS659" i="1" s="1"/>
  <c r="AQ660" i="1"/>
  <c r="AQ661" i="1"/>
  <c r="AQ662" i="1"/>
  <c r="AQ663" i="1"/>
  <c r="AQ664" i="1"/>
  <c r="AQ665" i="1"/>
  <c r="AQ666" i="1"/>
  <c r="AQ667" i="1"/>
  <c r="AQ668" i="1"/>
  <c r="AQ669" i="1"/>
  <c r="AQ670" i="1"/>
  <c r="AQ671" i="1"/>
  <c r="AQ672" i="1"/>
  <c r="AQ673" i="1"/>
  <c r="AS673" i="1" s="1"/>
  <c r="AQ674" i="1"/>
  <c r="AQ675" i="1"/>
  <c r="AS675" i="1" s="1"/>
  <c r="AQ676" i="1"/>
  <c r="AQ677" i="1"/>
  <c r="AQ678" i="1"/>
  <c r="AQ679" i="1"/>
  <c r="AQ680" i="1"/>
  <c r="AS680" i="1" s="1"/>
  <c r="AQ681" i="1"/>
  <c r="AQ682" i="1"/>
  <c r="AQ683" i="1"/>
  <c r="AQ685" i="1"/>
  <c r="AQ686" i="1"/>
  <c r="AQ687" i="1"/>
  <c r="AQ688" i="1"/>
  <c r="AS688" i="1" s="1"/>
  <c r="AQ689" i="1"/>
  <c r="AS689" i="1" s="1"/>
  <c r="AQ690" i="1"/>
  <c r="AS690" i="1" s="1"/>
  <c r="AQ691" i="1"/>
  <c r="AQ692" i="1"/>
  <c r="AQ693" i="1"/>
  <c r="AQ694" i="1"/>
  <c r="AQ695" i="1"/>
  <c r="AQ696" i="1"/>
  <c r="AQ698" i="1"/>
  <c r="AQ699" i="1"/>
  <c r="AQ700" i="1"/>
  <c r="AQ701" i="1"/>
  <c r="AQ702" i="1"/>
  <c r="AQ703" i="1"/>
  <c r="AQ706" i="1"/>
  <c r="AQ707" i="1"/>
  <c r="AS707" i="1" s="1"/>
  <c r="AQ708" i="1"/>
  <c r="AQ709" i="1"/>
  <c r="AQ710" i="1"/>
  <c r="AQ711" i="1"/>
  <c r="AQ712" i="1"/>
  <c r="AQ713" i="1"/>
  <c r="AQ714" i="1"/>
  <c r="AQ740" i="1"/>
  <c r="AQ715" i="1"/>
  <c r="AQ716" i="1"/>
  <c r="AQ717" i="1"/>
  <c r="AQ718" i="1"/>
  <c r="AQ719" i="1"/>
  <c r="AQ720" i="1"/>
  <c r="AQ721" i="1"/>
  <c r="AQ722" i="1"/>
  <c r="AQ723" i="1"/>
  <c r="AQ724" i="1"/>
  <c r="AQ725" i="1"/>
  <c r="AS725" i="1" s="1"/>
  <c r="AQ726" i="1"/>
  <c r="AQ727" i="1"/>
  <c r="AQ728" i="1"/>
  <c r="AQ729" i="1"/>
  <c r="AQ730" i="1"/>
  <c r="AQ731" i="1"/>
  <c r="AQ732" i="1"/>
  <c r="AS732" i="1" s="1"/>
  <c r="AQ733" i="1"/>
  <c r="AS733" i="1" s="1"/>
  <c r="AQ734" i="1"/>
  <c r="AQ735" i="1"/>
  <c r="AQ736" i="1"/>
  <c r="AQ737" i="1"/>
  <c r="AQ738" i="1"/>
  <c r="AQ739" i="1"/>
  <c r="AS739" i="1" s="1"/>
  <c r="AQ741" i="1"/>
  <c r="AQ742" i="1"/>
  <c r="AQ743" i="1"/>
  <c r="AQ744" i="1"/>
  <c r="AQ745" i="1"/>
  <c r="AQ746" i="1"/>
  <c r="AQ747" i="1"/>
  <c r="AS747" i="1" s="1"/>
  <c r="AQ748" i="1"/>
  <c r="AS748" i="1" s="1"/>
  <c r="AQ749" i="1"/>
  <c r="AS749" i="1" s="1"/>
  <c r="AQ750" i="1"/>
  <c r="AQ751" i="1"/>
  <c r="AQ752" i="1"/>
  <c r="AQ753" i="1"/>
  <c r="AQ754" i="1"/>
  <c r="AQ755" i="1"/>
  <c r="AQ756" i="1"/>
  <c r="AQ757" i="1"/>
  <c r="AQ758" i="1"/>
  <c r="AQ759" i="1"/>
  <c r="AQ760" i="1"/>
  <c r="AQ761" i="1"/>
  <c r="AQ762" i="1"/>
  <c r="AQ763" i="1"/>
  <c r="AS763" i="1" s="1"/>
  <c r="AQ764" i="1"/>
  <c r="AQ765" i="1"/>
  <c r="AQ766" i="1"/>
  <c r="AQ767" i="1"/>
  <c r="AQ768" i="1"/>
  <c r="AQ769" i="1"/>
  <c r="AQ770" i="1"/>
  <c r="AQ771" i="1"/>
  <c r="AQ772" i="1"/>
  <c r="AQ773" i="1"/>
  <c r="AQ774" i="1"/>
  <c r="AQ775" i="1"/>
  <c r="AQ776" i="1"/>
  <c r="AQ777" i="1"/>
  <c r="AQ778" i="1"/>
  <c r="AQ779" i="1"/>
  <c r="AQ780" i="1"/>
  <c r="AQ781" i="1"/>
  <c r="AQ782" i="1"/>
  <c r="AS782" i="1" s="1"/>
  <c r="AQ783" i="1"/>
  <c r="AQ784" i="1"/>
  <c r="AQ785" i="1"/>
  <c r="AQ786" i="1"/>
  <c r="AQ787" i="1"/>
  <c r="AQ788" i="1"/>
  <c r="AQ789" i="1"/>
  <c r="AS789" i="1" s="1"/>
  <c r="AQ790" i="1"/>
  <c r="AS790" i="1" s="1"/>
  <c r="AQ791" i="1"/>
  <c r="AQ792" i="1"/>
  <c r="AQ793" i="1"/>
  <c r="AQ794" i="1"/>
  <c r="AQ795" i="1"/>
  <c r="AQ796" i="1"/>
  <c r="AS796" i="1" s="1"/>
  <c r="AQ797" i="1"/>
  <c r="AQ798" i="1"/>
  <c r="AQ799" i="1"/>
  <c r="AQ800" i="1"/>
  <c r="AQ801" i="1"/>
  <c r="AQ802" i="1"/>
  <c r="AQ803" i="1"/>
  <c r="AS803" i="1" s="1"/>
  <c r="AQ804" i="1"/>
  <c r="AS804" i="1" s="1"/>
  <c r="AQ805" i="1"/>
  <c r="AS805" i="1" s="1"/>
  <c r="AQ806" i="1"/>
  <c r="AQ807" i="1"/>
  <c r="AQ808" i="1"/>
  <c r="AQ809" i="1"/>
  <c r="AQ810" i="1"/>
  <c r="AQ811" i="1"/>
  <c r="AQ812" i="1"/>
  <c r="AQ813" i="1"/>
  <c r="AQ814" i="1"/>
  <c r="AQ815" i="1"/>
  <c r="AQ816" i="1"/>
  <c r="AQ817" i="1"/>
  <c r="AQ818" i="1"/>
  <c r="AQ819" i="1"/>
  <c r="AS819" i="1" s="1"/>
  <c r="AQ820" i="1"/>
  <c r="AQ821" i="1"/>
  <c r="AQ822" i="1"/>
  <c r="AQ823" i="1"/>
  <c r="AQ824" i="1"/>
  <c r="AQ825" i="1"/>
  <c r="AQ826" i="1"/>
  <c r="AQ827" i="1"/>
  <c r="AQ828" i="1"/>
  <c r="AQ829" i="1"/>
  <c r="AQ830" i="1"/>
  <c r="AQ831" i="1"/>
  <c r="AQ832" i="1"/>
  <c r="AQ833" i="1"/>
  <c r="AQ834" i="1"/>
  <c r="AQ835" i="1"/>
  <c r="AQ836" i="1"/>
  <c r="AQ837" i="1"/>
  <c r="AQ838" i="1"/>
  <c r="AS838" i="1" s="1"/>
  <c r="AQ839" i="1"/>
  <c r="AQ840" i="1"/>
  <c r="AQ841" i="1"/>
  <c r="AQ842" i="1"/>
  <c r="AQ843" i="1"/>
  <c r="AQ844" i="1"/>
  <c r="AQ845" i="1"/>
  <c r="AQ846" i="1"/>
  <c r="AS846" i="1" s="1"/>
  <c r="AQ847" i="1"/>
  <c r="AQ848" i="1"/>
  <c r="AQ849" i="1"/>
  <c r="AQ850" i="1"/>
  <c r="AQ851" i="1"/>
  <c r="AQ852" i="1"/>
  <c r="AS852" i="1" s="1"/>
  <c r="AQ853" i="1"/>
  <c r="AQ854" i="1"/>
  <c r="AQ855" i="1"/>
  <c r="AQ856" i="1"/>
  <c r="AQ857" i="1"/>
  <c r="AQ858" i="1"/>
  <c r="AQ859" i="1"/>
  <c r="AQ860" i="1"/>
  <c r="AS860" i="1" s="1"/>
  <c r="AQ861" i="1"/>
  <c r="AS861" i="1" s="1"/>
  <c r="AQ862" i="1"/>
  <c r="AQ863" i="1"/>
  <c r="AQ864" i="1"/>
  <c r="AQ865" i="1"/>
  <c r="AQ866" i="1"/>
  <c r="AQ867" i="1"/>
  <c r="AQ868" i="1"/>
  <c r="AQ12" i="1"/>
  <c r="AS241" i="1" l="1"/>
  <c r="AS225" i="1"/>
  <c r="AS184" i="1"/>
  <c r="AS168" i="1"/>
  <c r="AS128" i="1"/>
  <c r="AS112" i="1"/>
  <c r="AS72" i="1"/>
  <c r="AS409" i="1"/>
  <c r="AS866" i="1"/>
  <c r="AS818" i="1"/>
  <c r="AS810" i="1"/>
  <c r="AS762" i="1"/>
  <c r="AS754" i="1"/>
  <c r="AS706" i="1"/>
  <c r="AS851" i="1"/>
  <c r="AS837" i="1"/>
  <c r="AS781" i="1"/>
  <c r="AS651" i="1"/>
  <c r="AS623" i="1"/>
  <c r="AS595" i="1"/>
  <c r="AS553" i="1"/>
  <c r="AS511" i="1"/>
  <c r="AS497" i="1"/>
  <c r="AS455" i="1"/>
  <c r="AS441" i="1"/>
  <c r="AS427" i="1"/>
  <c r="AS399" i="1"/>
  <c r="AS371" i="1"/>
  <c r="AS329" i="1"/>
  <c r="AS315" i="1"/>
  <c r="AS287" i="1"/>
  <c r="AS273" i="1"/>
  <c r="AS259" i="1"/>
  <c r="AS231" i="1"/>
  <c r="AS217" i="1"/>
  <c r="AS203" i="1"/>
  <c r="AS174" i="1"/>
  <c r="AS160" i="1"/>
  <c r="AS118" i="1"/>
  <c r="AS104" i="1"/>
  <c r="AS90" i="1"/>
  <c r="AS62" i="1"/>
  <c r="AS48" i="1"/>
  <c r="AS33" i="1"/>
  <c r="AS850" i="1"/>
  <c r="AS836" i="1"/>
  <c r="AS822" i="1"/>
  <c r="AS794" i="1"/>
  <c r="AS780" i="1"/>
  <c r="AS766" i="1"/>
  <c r="AS737" i="1"/>
  <c r="AS723" i="1"/>
  <c r="AS710" i="1"/>
  <c r="AS664" i="1"/>
  <c r="AS608" i="1"/>
  <c r="AS552" i="1"/>
  <c r="AS496" i="1"/>
  <c r="AS440" i="1"/>
  <c r="AS384" i="1"/>
  <c r="AS328" i="1"/>
  <c r="AS272" i="1"/>
  <c r="AS216" i="1"/>
  <c r="AS159" i="1"/>
  <c r="AS103" i="1"/>
  <c r="AS47" i="1"/>
  <c r="AS738" i="1"/>
  <c r="AS679" i="1"/>
  <c r="AS567" i="1"/>
  <c r="AS483" i="1"/>
  <c r="AS385" i="1"/>
  <c r="AS146" i="1"/>
  <c r="AS835" i="1"/>
  <c r="AS779" i="1"/>
  <c r="AS722" i="1"/>
  <c r="AS692" i="1"/>
  <c r="AS649" i="1"/>
  <c r="AS607" i="1"/>
  <c r="AS579" i="1"/>
  <c r="AS551" i="1"/>
  <c r="AS523" i="1"/>
  <c r="AS495" i="1"/>
  <c r="AS481" i="1"/>
  <c r="AS467" i="1"/>
  <c r="AS425" i="1"/>
  <c r="AS411" i="1"/>
  <c r="AS383" i="1"/>
  <c r="AS369" i="1"/>
  <c r="AS355" i="1"/>
  <c r="AS327" i="1"/>
  <c r="AS313" i="1"/>
  <c r="AS299" i="1"/>
  <c r="AS271" i="1"/>
  <c r="AS257" i="1"/>
  <c r="AS243" i="1"/>
  <c r="AS215" i="1"/>
  <c r="AS201" i="1"/>
  <c r="AS186" i="1"/>
  <c r="AS158" i="1"/>
  <c r="AS144" i="1"/>
  <c r="AS130" i="1"/>
  <c r="AS102" i="1"/>
  <c r="AS88" i="1"/>
  <c r="AS74" i="1"/>
  <c r="AS46" i="1"/>
  <c r="AS31" i="1"/>
  <c r="AS17" i="1"/>
  <c r="AS795" i="1"/>
  <c r="AS724" i="1"/>
  <c r="AS665" i="1"/>
  <c r="AS609" i="1"/>
  <c r="AS539" i="1"/>
  <c r="AS343" i="1"/>
  <c r="AS821" i="1"/>
  <c r="AS765" i="1"/>
  <c r="AS709" i="1"/>
  <c r="AS663" i="1"/>
  <c r="AS635" i="1"/>
  <c r="AS593" i="1"/>
  <c r="AS537" i="1"/>
  <c r="AS439" i="1"/>
  <c r="AS862" i="1"/>
  <c r="AS834" i="1"/>
  <c r="AS820" i="1"/>
  <c r="AS806" i="1"/>
  <c r="AS778" i="1"/>
  <c r="AS764" i="1"/>
  <c r="AS750" i="1"/>
  <c r="AS721" i="1"/>
  <c r="AS708" i="1"/>
  <c r="AS648" i="1"/>
  <c r="AS592" i="1"/>
  <c r="AS536" i="1"/>
  <c r="AS480" i="1"/>
  <c r="AS424" i="1"/>
  <c r="AS368" i="1"/>
  <c r="AS312" i="1"/>
  <c r="AS256" i="1"/>
  <c r="AS200" i="1"/>
  <c r="AS143" i="1"/>
  <c r="AS87" i="1"/>
  <c r="AS30" i="1"/>
  <c r="AS868" i="1"/>
  <c r="AS854" i="1"/>
  <c r="AS826" i="1"/>
  <c r="AS812" i="1"/>
  <c r="AS798" i="1"/>
  <c r="AS770" i="1"/>
  <c r="AS756" i="1"/>
  <c r="AS742" i="1"/>
  <c r="AS714" i="1"/>
  <c r="AS698" i="1"/>
  <c r="AS640" i="1"/>
  <c r="AS584" i="1"/>
  <c r="AS528" i="1"/>
  <c r="AS472" i="1"/>
  <c r="AS416" i="1"/>
  <c r="AS360" i="1"/>
  <c r="AS304" i="1"/>
  <c r="AS248" i="1"/>
  <c r="AS191" i="1"/>
  <c r="AS135" i="1"/>
  <c r="AS79" i="1"/>
  <c r="AS22" i="1"/>
  <c r="AS867" i="1"/>
  <c r="AS853" i="1"/>
  <c r="AS811" i="1"/>
  <c r="AS797" i="1"/>
  <c r="AS755" i="1"/>
  <c r="AS741" i="1"/>
  <c r="AS696" i="1"/>
  <c r="AS681" i="1"/>
  <c r="AS667" i="1"/>
  <c r="AS625" i="1"/>
  <c r="AS611" i="1"/>
  <c r="AS583" i="1"/>
  <c r="AS569" i="1"/>
  <c r="AS555" i="1"/>
  <c r="AS527" i="1"/>
  <c r="AS513" i="1"/>
  <c r="AS499" i="1"/>
  <c r="AS471" i="1"/>
  <c r="AS457" i="1"/>
  <c r="AS443" i="1"/>
  <c r="AS415" i="1"/>
  <c r="AS401" i="1"/>
  <c r="AS387" i="1"/>
  <c r="AS359" i="1"/>
  <c r="AS345" i="1"/>
  <c r="AS331" i="1"/>
  <c r="AS303" i="1"/>
  <c r="AS289" i="1"/>
  <c r="AS275" i="1"/>
  <c r="AS247" i="1"/>
  <c r="AS233" i="1"/>
  <c r="AS219" i="1"/>
  <c r="AS190" i="1"/>
  <c r="AS176" i="1"/>
  <c r="AS162" i="1"/>
  <c r="AS134" i="1"/>
  <c r="AS120" i="1"/>
  <c r="AS106" i="1"/>
  <c r="AS78" i="1"/>
  <c r="AS64" i="1"/>
  <c r="AS50" i="1"/>
  <c r="AS21" i="1"/>
  <c r="AS639" i="1"/>
  <c r="AS12" i="1"/>
  <c r="AS813" i="1"/>
  <c r="AS771" i="1"/>
  <c r="AS757" i="1"/>
  <c r="AS740" i="1"/>
  <c r="AS699" i="1"/>
  <c r="AS683" i="1"/>
  <c r="AS655" i="1"/>
  <c r="AS641" i="1"/>
  <c r="AS627" i="1"/>
  <c r="AS599" i="1"/>
  <c r="AS585" i="1"/>
  <c r="AS571" i="1"/>
  <c r="AS543" i="1"/>
  <c r="AS529" i="1"/>
  <c r="AS515" i="1"/>
  <c r="AS487" i="1"/>
  <c r="AS473" i="1"/>
  <c r="AS459" i="1"/>
  <c r="AS431" i="1"/>
  <c r="AS417" i="1"/>
  <c r="AS403" i="1"/>
  <c r="AS375" i="1"/>
  <c r="AS361" i="1"/>
  <c r="AS347" i="1"/>
  <c r="AS319" i="1"/>
  <c r="AS305" i="1"/>
  <c r="AS291" i="1"/>
  <c r="AS263" i="1"/>
  <c r="AS249" i="1"/>
  <c r="AS235" i="1"/>
  <c r="AS207" i="1"/>
  <c r="AS192" i="1"/>
  <c r="AS178" i="1"/>
  <c r="AS150" i="1"/>
  <c r="AS136" i="1"/>
  <c r="AS122" i="1"/>
  <c r="AS94" i="1"/>
  <c r="AS80" i="1"/>
  <c r="AS66" i="1"/>
  <c r="AS37" i="1"/>
  <c r="AS23" i="1"/>
  <c r="AS827" i="1"/>
  <c r="AS802" i="1"/>
  <c r="AS717" i="1"/>
  <c r="AS504" i="1"/>
  <c r="AS448" i="1"/>
  <c r="AS392" i="1"/>
  <c r="AS336" i="1"/>
  <c r="AS280" i="1"/>
  <c r="AS224" i="1"/>
  <c r="AS167" i="1"/>
  <c r="AS111" i="1"/>
  <c r="AS55" i="1"/>
  <c r="AS844" i="1"/>
  <c r="AS774" i="1"/>
  <c r="AS746" i="1"/>
  <c r="AS672" i="1"/>
  <c r="AS616" i="1"/>
  <c r="AS560" i="1"/>
  <c r="AS843" i="1"/>
  <c r="AS787" i="1"/>
  <c r="AS773" i="1"/>
  <c r="AS730" i="1"/>
  <c r="AS716" i="1"/>
  <c r="AS701" i="1"/>
  <c r="AS671" i="1"/>
  <c r="AS657" i="1"/>
  <c r="AS643" i="1"/>
  <c r="AS615" i="1"/>
  <c r="AS601" i="1"/>
  <c r="AS587" i="1"/>
  <c r="AS559" i="1"/>
  <c r="AS545" i="1"/>
  <c r="AS531" i="1"/>
  <c r="AS503" i="1"/>
  <c r="AS489" i="1"/>
  <c r="AS475" i="1"/>
  <c r="AS447" i="1"/>
  <c r="AS433" i="1"/>
  <c r="AS419" i="1"/>
  <c r="AS391" i="1"/>
  <c r="AS377" i="1"/>
  <c r="AS363" i="1"/>
  <c r="AS335" i="1"/>
  <c r="AS321" i="1"/>
  <c r="AS307" i="1"/>
  <c r="AS279" i="1"/>
  <c r="AS265" i="1"/>
  <c r="AS251" i="1"/>
  <c r="AS223" i="1"/>
  <c r="AS209" i="1"/>
  <c r="AS195" i="1"/>
  <c r="AS166" i="1"/>
  <c r="AS152" i="1"/>
  <c r="AS138" i="1"/>
  <c r="AS110" i="1"/>
  <c r="AS96" i="1"/>
  <c r="AS82" i="1"/>
  <c r="AS54" i="1"/>
  <c r="AS39" i="1"/>
  <c r="AS25" i="1"/>
  <c r="AS859" i="1"/>
  <c r="AS858" i="1"/>
  <c r="AS830" i="1"/>
  <c r="AS788" i="1"/>
  <c r="AS731" i="1"/>
  <c r="AS829" i="1"/>
  <c r="AS842" i="1"/>
  <c r="AS828" i="1"/>
  <c r="AS814" i="1"/>
  <c r="AS786" i="1"/>
  <c r="AS772" i="1"/>
  <c r="AS758" i="1"/>
  <c r="AS729" i="1"/>
  <c r="AS715" i="1"/>
  <c r="AS700" i="1"/>
  <c r="AS656" i="1"/>
  <c r="AS600" i="1"/>
  <c r="AS544" i="1"/>
  <c r="AS488" i="1"/>
  <c r="AS432" i="1"/>
  <c r="AS376" i="1"/>
  <c r="AS320" i="1"/>
  <c r="AS264" i="1"/>
  <c r="AS208" i="1"/>
  <c r="AS151" i="1"/>
  <c r="AS95" i="1"/>
  <c r="AS38" i="1"/>
  <c r="AS845" i="1"/>
  <c r="AS691" i="1"/>
  <c r="AS682" i="1"/>
  <c r="AS674" i="1"/>
  <c r="AS666" i="1"/>
  <c r="AS658" i="1"/>
  <c r="AS650" i="1"/>
  <c r="AS642" i="1"/>
  <c r="AS634" i="1"/>
  <c r="AS626" i="1"/>
  <c r="AS618" i="1"/>
  <c r="AS610" i="1"/>
  <c r="AS602" i="1"/>
  <c r="AS594" i="1"/>
  <c r="AS586" i="1"/>
  <c r="AS578" i="1"/>
  <c r="AS570" i="1"/>
  <c r="AS562" i="1"/>
  <c r="AS554" i="1"/>
  <c r="AS546" i="1"/>
  <c r="AS538" i="1"/>
  <c r="AS530" i="1"/>
  <c r="AS522" i="1"/>
  <c r="AS514" i="1"/>
  <c r="AS506" i="1"/>
  <c r="AS498" i="1"/>
  <c r="AS490" i="1"/>
  <c r="AS482" i="1"/>
  <c r="AS474" i="1"/>
  <c r="AS466" i="1"/>
  <c r="AS458" i="1"/>
  <c r="AS450" i="1"/>
  <c r="AS442" i="1"/>
  <c r="AS434" i="1"/>
  <c r="AS426" i="1"/>
  <c r="AS418" i="1"/>
  <c r="AS410" i="1"/>
  <c r="AS402" i="1"/>
  <c r="AS394" i="1"/>
  <c r="AS386" i="1"/>
  <c r="AS378" i="1"/>
  <c r="AS370" i="1"/>
  <c r="AS362" i="1"/>
  <c r="AS354" i="1"/>
  <c r="AS346" i="1"/>
  <c r="AS338" i="1"/>
  <c r="AS330" i="1"/>
  <c r="AS322" i="1"/>
  <c r="AS314" i="1"/>
  <c r="AS306" i="1"/>
  <c r="AS298" i="1"/>
  <c r="AS290" i="1"/>
  <c r="AS282" i="1"/>
  <c r="AS274" i="1"/>
  <c r="AS266" i="1"/>
  <c r="AS258" i="1"/>
  <c r="AS250" i="1"/>
  <c r="AS242" i="1"/>
  <c r="AS234" i="1"/>
  <c r="AS226" i="1"/>
  <c r="AS218" i="1"/>
  <c r="AS210" i="1"/>
  <c r="AS202" i="1"/>
  <c r="AS194" i="1"/>
  <c r="AS185" i="1"/>
  <c r="AS177" i="1"/>
  <c r="AS169" i="1"/>
  <c r="AS161" i="1"/>
  <c r="AS153" i="1"/>
  <c r="AS145" i="1"/>
  <c r="AS137" i="1"/>
  <c r="AS129" i="1"/>
  <c r="AS121" i="1"/>
  <c r="AS113" i="1"/>
  <c r="AS105" i="1"/>
  <c r="AS97" i="1"/>
  <c r="AS89" i="1"/>
  <c r="AS81" i="1"/>
  <c r="AS73" i="1"/>
  <c r="AS65" i="1"/>
  <c r="AS57" i="1"/>
  <c r="AS49" i="1"/>
  <c r="AS40" i="1"/>
  <c r="AS32" i="1"/>
  <c r="AS24" i="1"/>
  <c r="AS16" i="1"/>
  <c r="AS864" i="1"/>
  <c r="AS848" i="1"/>
  <c r="AS832" i="1"/>
  <c r="AS816" i="1"/>
  <c r="AS800" i="1"/>
  <c r="AS784" i="1"/>
  <c r="AS760" i="1"/>
  <c r="AS744" i="1"/>
  <c r="AS727" i="1"/>
  <c r="AS712" i="1"/>
  <c r="AS694" i="1"/>
  <c r="AS677" i="1"/>
  <c r="AS661" i="1"/>
  <c r="AS645" i="1"/>
  <c r="AS621" i="1"/>
  <c r="AS605" i="1"/>
  <c r="AS581" i="1"/>
  <c r="AS565" i="1"/>
  <c r="AS549" i="1"/>
  <c r="AS533" i="1"/>
  <c r="AS517" i="1"/>
  <c r="AS501" i="1"/>
  <c r="AS493" i="1"/>
  <c r="AS477" i="1"/>
  <c r="AS469" i="1"/>
  <c r="AS461" i="1"/>
  <c r="AS453" i="1"/>
  <c r="AS445" i="1"/>
  <c r="AS437" i="1"/>
  <c r="AS429" i="1"/>
  <c r="AS421" i="1"/>
  <c r="AS413" i="1"/>
  <c r="AS405" i="1"/>
  <c r="AS397" i="1"/>
  <c r="AS389" i="1"/>
  <c r="AS381" i="1"/>
  <c r="AS365" i="1"/>
  <c r="AS357" i="1"/>
  <c r="AS349" i="1"/>
  <c r="AS341" i="1"/>
  <c r="AS333" i="1"/>
  <c r="AS325" i="1"/>
  <c r="AS317" i="1"/>
  <c r="AS309" i="1"/>
  <c r="AS301" i="1"/>
  <c r="AS293" i="1"/>
  <c r="AS285" i="1"/>
  <c r="AS277" i="1"/>
  <c r="AS269" i="1"/>
  <c r="AS261" i="1"/>
  <c r="AS253" i="1"/>
  <c r="AS245" i="1"/>
  <c r="AS237" i="1"/>
  <c r="AS229" i="1"/>
  <c r="AS221" i="1"/>
  <c r="AS213" i="1"/>
  <c r="AS205" i="1"/>
  <c r="AS197" i="1"/>
  <c r="AS188" i="1"/>
  <c r="AS180" i="1"/>
  <c r="AS172" i="1"/>
  <c r="AS164" i="1"/>
  <c r="AS156" i="1"/>
  <c r="AS148" i="1"/>
  <c r="AS140" i="1"/>
  <c r="AS132" i="1"/>
  <c r="AS124" i="1"/>
  <c r="AS116" i="1"/>
  <c r="AS108" i="1"/>
  <c r="AS100" i="1"/>
  <c r="AS92" i="1"/>
  <c r="AS84" i="1"/>
  <c r="AS76" i="1"/>
  <c r="AS68" i="1"/>
  <c r="AS60" i="1"/>
  <c r="AS52" i="1"/>
  <c r="AS43" i="1"/>
  <c r="AS35" i="1"/>
  <c r="AS27" i="1"/>
  <c r="AS19" i="1"/>
  <c r="AS856" i="1"/>
  <c r="AS840" i="1"/>
  <c r="AS824" i="1"/>
  <c r="AS808" i="1"/>
  <c r="AS792" i="1"/>
  <c r="AS776" i="1"/>
  <c r="AS768" i="1"/>
  <c r="AS752" i="1"/>
  <c r="AS735" i="1"/>
  <c r="AS719" i="1"/>
  <c r="AS703" i="1"/>
  <c r="AS686" i="1"/>
  <c r="AS669" i="1"/>
  <c r="AS653" i="1"/>
  <c r="AS637" i="1"/>
  <c r="AS629" i="1"/>
  <c r="AS613" i="1"/>
  <c r="AS597" i="1"/>
  <c r="AS589" i="1"/>
  <c r="AS573" i="1"/>
  <c r="AS557" i="1"/>
  <c r="AS541" i="1"/>
  <c r="AS525" i="1"/>
  <c r="AS509" i="1"/>
  <c r="AS485" i="1"/>
  <c r="AS373" i="1"/>
  <c r="AS865" i="1"/>
  <c r="AS857" i="1"/>
  <c r="AS849" i="1"/>
  <c r="AS841" i="1"/>
  <c r="AS833" i="1"/>
  <c r="AS825" i="1"/>
  <c r="AS817" i="1"/>
  <c r="AS809" i="1"/>
  <c r="AS801" i="1"/>
  <c r="AS793" i="1"/>
  <c r="AS785" i="1"/>
  <c r="AS777" i="1"/>
  <c r="AS769" i="1"/>
  <c r="AS761" i="1"/>
  <c r="AS753" i="1"/>
  <c r="AS745" i="1"/>
  <c r="AS736" i="1"/>
  <c r="AS728" i="1"/>
  <c r="AS720" i="1"/>
  <c r="AS713" i="1"/>
  <c r="AS695" i="1"/>
  <c r="AS687" i="1"/>
  <c r="AS678" i="1"/>
  <c r="AS670" i="1"/>
  <c r="AS662" i="1"/>
  <c r="AS654" i="1"/>
  <c r="AS646" i="1"/>
  <c r="AS638" i="1"/>
  <c r="AS630" i="1"/>
  <c r="AS622" i="1"/>
  <c r="AS614" i="1"/>
  <c r="AS606" i="1"/>
  <c r="AS598" i="1"/>
  <c r="AS590" i="1"/>
  <c r="AS582" i="1"/>
  <c r="AS574" i="1"/>
  <c r="AS566" i="1"/>
  <c r="AS558" i="1"/>
  <c r="AS550" i="1"/>
  <c r="AS542" i="1"/>
  <c r="AS534" i="1"/>
  <c r="AS526" i="1"/>
  <c r="AS518" i="1"/>
  <c r="AS510" i="1"/>
  <c r="AS502" i="1"/>
  <c r="AS494" i="1"/>
  <c r="AS486" i="1"/>
  <c r="AS478" i="1"/>
  <c r="AS470" i="1"/>
  <c r="AS462" i="1"/>
  <c r="AS454" i="1"/>
  <c r="AS446" i="1"/>
  <c r="AS438" i="1"/>
  <c r="AS430" i="1"/>
  <c r="AS422" i="1"/>
  <c r="AS414" i="1"/>
  <c r="AS406" i="1"/>
  <c r="AS398" i="1"/>
  <c r="AS390" i="1"/>
  <c r="AS382" i="1"/>
  <c r="AS374" i="1"/>
  <c r="AS366" i="1"/>
  <c r="AS358" i="1"/>
  <c r="AS350" i="1"/>
  <c r="AS342" i="1"/>
  <c r="AS334" i="1"/>
  <c r="AS326" i="1"/>
  <c r="AS318" i="1"/>
  <c r="AS310" i="1"/>
  <c r="AS302" i="1"/>
  <c r="AS294" i="1"/>
  <c r="AS286" i="1"/>
  <c r="AS278" i="1"/>
  <c r="AS270" i="1"/>
  <c r="AS262" i="1"/>
  <c r="AS254" i="1"/>
  <c r="AS246" i="1"/>
  <c r="AS238" i="1"/>
  <c r="AS230" i="1"/>
  <c r="AS222" i="1"/>
  <c r="AS214" i="1"/>
  <c r="AS206" i="1"/>
  <c r="AS198" i="1"/>
  <c r="AS189" i="1"/>
  <c r="AS181" i="1"/>
  <c r="AS173" i="1"/>
  <c r="AS165" i="1"/>
  <c r="AS157" i="1"/>
  <c r="AS149" i="1"/>
  <c r="AS141" i="1"/>
  <c r="AS133" i="1"/>
  <c r="AS125" i="1"/>
  <c r="AS117" i="1"/>
  <c r="AS109" i="1"/>
  <c r="AS101" i="1"/>
  <c r="AS93" i="1"/>
  <c r="AS85" i="1"/>
  <c r="AS77" i="1"/>
  <c r="AS69" i="1"/>
  <c r="AS61" i="1"/>
  <c r="AS53" i="1"/>
  <c r="AS44" i="1"/>
  <c r="AS36" i="1"/>
  <c r="AS28" i="1"/>
  <c r="AS20" i="1"/>
  <c r="AS863" i="1"/>
  <c r="AS839" i="1"/>
  <c r="AS815" i="1"/>
  <c r="AS807" i="1"/>
  <c r="AS791" i="1"/>
  <c r="AS783" i="1"/>
  <c r="AS775" i="1"/>
  <c r="AS767" i="1"/>
  <c r="AS759" i="1"/>
  <c r="AS751" i="1"/>
  <c r="AS743" i="1"/>
  <c r="AS734" i="1"/>
  <c r="AS726" i="1"/>
  <c r="AS718" i="1"/>
  <c r="AS711" i="1"/>
  <c r="AS702" i="1"/>
  <c r="AS855" i="1"/>
  <c r="AS847" i="1"/>
  <c r="AS831" i="1"/>
  <c r="AS823" i="1"/>
  <c r="AS799" i="1"/>
  <c r="AS693" i="1"/>
  <c r="AS685" i="1"/>
  <c r="AS676" i="1"/>
  <c r="AS668" i="1"/>
  <c r="AS660" i="1"/>
  <c r="AS652" i="1"/>
  <c r="AS644" i="1"/>
  <c r="AS636" i="1"/>
  <c r="AS628" i="1"/>
  <c r="AS620" i="1"/>
  <c r="AS612" i="1"/>
  <c r="AS604" i="1"/>
  <c r="AS596" i="1"/>
  <c r="AS588" i="1"/>
  <c r="AS580" i="1"/>
  <c r="AS572" i="1"/>
  <c r="AS564" i="1"/>
  <c r="AS556" i="1"/>
  <c r="AS548" i="1"/>
  <c r="AS540" i="1"/>
  <c r="AS532" i="1"/>
  <c r="AS524" i="1"/>
  <c r="AS516" i="1"/>
  <c r="AS508" i="1"/>
  <c r="AS500" i="1"/>
  <c r="AS492" i="1"/>
  <c r="AS484" i="1"/>
  <c r="AS476" i="1"/>
  <c r="AS468" i="1"/>
  <c r="AS460" i="1"/>
  <c r="AS452" i="1"/>
  <c r="AS444" i="1"/>
  <c r="AS436" i="1"/>
  <c r="AS428" i="1"/>
  <c r="AS420" i="1"/>
  <c r="AS412" i="1"/>
  <c r="AS404" i="1"/>
  <c r="AS396" i="1"/>
  <c r="AS388" i="1"/>
  <c r="AS380" i="1"/>
  <c r="AS372" i="1"/>
  <c r="AS364" i="1"/>
  <c r="AS356" i="1"/>
  <c r="AS348" i="1"/>
  <c r="AS340" i="1"/>
  <c r="AS332" i="1"/>
  <c r="AS324" i="1"/>
  <c r="AS316" i="1"/>
  <c r="AS308" i="1"/>
  <c r="AS300" i="1"/>
  <c r="AS292" i="1"/>
  <c r="AS284" i="1"/>
  <c r="AS276" i="1"/>
  <c r="AS268" i="1"/>
  <c r="AS260" i="1"/>
  <c r="AS252" i="1"/>
  <c r="AS244" i="1"/>
  <c r="AS236" i="1"/>
  <c r="AS228" i="1"/>
  <c r="AS220" i="1"/>
  <c r="AS212" i="1"/>
  <c r="AS204" i="1"/>
  <c r="AS196" i="1"/>
  <c r="AS187" i="1"/>
  <c r="AS179" i="1"/>
  <c r="AS171" i="1"/>
  <c r="AS163" i="1"/>
  <c r="AS155" i="1"/>
  <c r="AS147" i="1"/>
  <c r="AS139" i="1"/>
  <c r="AS131" i="1"/>
  <c r="AS123" i="1"/>
  <c r="AS115" i="1"/>
  <c r="AS107" i="1"/>
  <c r="AS99" i="1"/>
  <c r="AS91" i="1"/>
  <c r="AS83" i="1"/>
  <c r="AS75" i="1"/>
  <c r="AS67" i="1"/>
  <c r="AS59" i="1"/>
  <c r="AS51" i="1"/>
  <c r="AS42" i="1"/>
  <c r="AS34" i="1"/>
  <c r="AS26" i="1"/>
  <c r="AS18" i="1"/>
  <c r="AC478" i="1"/>
  <c r="AC506" i="1"/>
  <c r="AC792" i="1"/>
  <c r="AC12" i="1"/>
  <c r="AC316" i="1"/>
  <c r="AC712" i="1"/>
  <c r="AC237" i="1"/>
  <c r="AC745" i="1"/>
  <c r="AC844" i="1"/>
  <c r="AC238" i="1"/>
  <c r="AC782" i="1"/>
  <c r="AC201" i="1"/>
  <c r="AC339" i="1"/>
  <c r="AC833" i="1"/>
  <c r="AC425" i="1"/>
  <c r="AC66" i="1"/>
  <c r="AC20" i="1"/>
  <c r="AC845" i="1"/>
  <c r="AC18" i="1"/>
  <c r="AC191" i="1"/>
  <c r="AC750" i="1"/>
  <c r="AC397" i="1"/>
  <c r="AC606" i="1"/>
  <c r="AC426" i="1"/>
  <c r="AC260" i="1"/>
  <c r="AC554" i="1"/>
  <c r="AC349" i="1"/>
  <c r="AC38" i="1"/>
  <c r="AC664" i="1"/>
  <c r="AC479" i="1"/>
  <c r="AC492" i="1"/>
  <c r="AC713" i="1"/>
  <c r="AC689" i="1"/>
  <c r="AC104" i="1"/>
  <c r="AC658" i="1"/>
  <c r="AC144" i="1"/>
  <c r="AC402" i="1"/>
  <c r="AC133" i="1"/>
  <c r="AC84" i="1"/>
  <c r="AC261" i="1"/>
  <c r="AC58" i="1"/>
  <c r="AC531" i="1"/>
  <c r="AC386" i="1"/>
  <c r="AC156" i="1"/>
  <c r="AC793" i="1"/>
  <c r="AC59" i="1"/>
  <c r="AC383" i="1"/>
  <c r="AC651" i="1"/>
  <c r="AC699" i="1"/>
  <c r="AC422" i="1"/>
  <c r="AC714" i="1"/>
  <c r="AC691" i="1"/>
  <c r="AC257" i="1"/>
  <c r="AC376" i="1"/>
  <c r="AC577" i="1"/>
  <c r="AC620" i="1"/>
  <c r="AC46" i="1"/>
  <c r="AC105" i="1"/>
  <c r="AC751" i="1"/>
  <c r="AC758" i="1"/>
  <c r="AC19" i="1"/>
  <c r="AC370" i="1"/>
  <c r="AC700" i="1"/>
  <c r="AC507" i="1"/>
  <c r="AC323" i="1"/>
  <c r="AC150" i="1"/>
  <c r="AC794" i="1"/>
  <c r="AC635" i="1"/>
  <c r="AC413" i="1"/>
  <c r="AC665" i="1"/>
  <c r="AC47" i="1"/>
  <c r="AC36" i="1"/>
  <c r="AC350" i="1"/>
  <c r="AC744" i="1"/>
  <c r="AC291" i="1"/>
  <c r="AC212" i="1"/>
  <c r="AC532" i="1"/>
  <c r="AC454" i="1"/>
  <c r="AC518" i="1"/>
  <c r="AC324" i="1"/>
  <c r="AC462" i="1"/>
  <c r="AC106" i="1"/>
  <c r="AC377" i="1"/>
  <c r="AC322" i="1"/>
  <c r="AC157" i="1"/>
  <c r="AC202" i="1"/>
  <c r="AC825" i="1"/>
  <c r="AC168" i="1"/>
  <c r="AC508" i="1"/>
  <c r="AC213" i="1"/>
  <c r="AC555" i="1"/>
  <c r="AC267" i="1"/>
  <c r="AC297" i="1"/>
  <c r="AC616" i="1"/>
  <c r="AC666" i="1"/>
  <c r="AC740" i="1"/>
  <c r="AC759" i="1"/>
  <c r="AC768" i="1"/>
  <c r="AC480" i="1"/>
  <c r="AC309" i="1"/>
  <c r="AC414" i="1"/>
  <c r="AC556" i="1"/>
  <c r="AC463" i="1"/>
  <c r="AC846" i="1"/>
  <c r="AC636" i="1"/>
  <c r="AC667" i="1"/>
  <c r="AC190" i="1"/>
  <c r="AC760" i="1"/>
  <c r="AC817" i="1"/>
  <c r="AC525" i="1"/>
  <c r="AC310" i="1"/>
  <c r="AC39" i="1"/>
  <c r="AC325" i="1"/>
  <c r="AC320" i="1"/>
  <c r="AC826" i="1"/>
  <c r="AC860" i="1"/>
  <c r="AC251" i="1"/>
  <c r="AC223" i="1"/>
  <c r="AC203" i="1"/>
  <c r="AC85" i="1"/>
  <c r="AC93" i="1"/>
  <c r="AC108" i="1"/>
  <c r="AC445" i="1"/>
  <c r="AC123" i="1"/>
  <c r="AC21" i="1"/>
  <c r="AC436" i="1"/>
  <c r="AC268" i="1"/>
  <c r="AC493" i="1"/>
  <c r="AC103" i="1"/>
  <c r="AC94" i="1"/>
  <c r="AC236" i="1"/>
  <c r="AC117" i="1"/>
  <c r="AC124" i="1"/>
  <c r="AC668" i="1"/>
  <c r="AC746" i="1"/>
  <c r="AC23" i="1"/>
  <c r="AC118" i="1"/>
  <c r="AC195" i="1"/>
  <c r="AC761" i="1"/>
  <c r="AC861" i="1"/>
  <c r="AC239" i="1"/>
  <c r="AC701" i="1"/>
  <c r="AC145" i="1"/>
  <c r="AC857" i="1"/>
  <c r="AC621" i="1"/>
  <c r="AC388" i="1"/>
  <c r="AC578" i="1"/>
  <c r="AC60" i="1"/>
  <c r="AC533" i="1"/>
  <c r="AC752" i="1"/>
  <c r="AC86" i="1"/>
  <c r="AC174" i="1"/>
  <c r="AC77" i="1"/>
  <c r="AC326" i="1"/>
  <c r="AC847" i="1"/>
  <c r="AC715" i="1"/>
  <c r="AC327" i="1"/>
  <c r="AC95" i="1"/>
  <c r="AC22" i="1"/>
  <c r="AC35" i="1"/>
  <c r="AC83" i="1"/>
  <c r="AC134" i="1"/>
  <c r="AC240" i="1"/>
  <c r="AC669" i="1"/>
  <c r="AC27" i="1"/>
  <c r="AC303" i="1"/>
  <c r="AC61" i="1"/>
  <c r="AC446" i="1"/>
  <c r="AC813" i="1"/>
  <c r="AC403" i="1"/>
  <c r="AC501" i="1"/>
  <c r="AC87" i="1"/>
  <c r="AC579" i="1"/>
  <c r="AC158" i="1"/>
  <c r="AC173" i="1"/>
  <c r="AC269" i="1"/>
  <c r="AC494" i="1"/>
  <c r="AC159" i="1"/>
  <c r="AC592" i="1"/>
  <c r="AC834" i="1"/>
  <c r="AC534" i="1"/>
  <c r="AC637" i="1"/>
  <c r="AC753" i="1"/>
  <c r="AC818" i="1"/>
  <c r="AC447" i="1"/>
  <c r="AC448" i="1"/>
  <c r="AC378" i="1"/>
  <c r="AC306" i="1"/>
  <c r="AC270" i="1"/>
  <c r="AC535" i="1"/>
  <c r="AC328" i="1"/>
  <c r="AC160" i="1"/>
  <c r="AC754" i="1"/>
  <c r="AC848" i="1"/>
  <c r="AC214" i="1"/>
  <c r="AC622" i="1"/>
  <c r="AC796" i="1"/>
  <c r="AC557" i="1"/>
  <c r="AC258" i="1"/>
  <c r="AC536" i="1"/>
  <c r="AC40" i="1"/>
  <c r="AC481" i="1"/>
  <c r="AC135" i="1"/>
  <c r="AC196" i="1"/>
  <c r="AC362" i="1"/>
  <c r="AC747" i="1"/>
  <c r="AC827" i="1"/>
  <c r="AC526" i="1"/>
  <c r="AC495" i="1"/>
  <c r="AC690" i="1"/>
  <c r="AC769" i="1"/>
  <c r="AC645" i="1"/>
  <c r="AC509" i="1"/>
  <c r="AC437" i="1"/>
  <c r="AC192" i="1"/>
  <c r="AC762" i="1"/>
  <c r="AC67" i="1"/>
  <c r="AC30" i="1"/>
  <c r="AC580" i="1"/>
  <c r="AC107" i="1"/>
  <c r="AC215" i="1"/>
  <c r="AC862" i="1"/>
  <c r="AC305" i="1"/>
  <c r="AC453" i="1"/>
  <c r="AC568" i="1"/>
  <c r="AC271" i="1"/>
  <c r="AC329" i="1"/>
  <c r="AC311" i="1"/>
  <c r="AC835" i="1"/>
  <c r="AC262" i="1"/>
  <c r="AC772" i="1"/>
  <c r="AC537" i="1"/>
  <c r="AC702" i="1"/>
  <c r="AC693" i="1"/>
  <c r="AC482" i="1"/>
  <c r="AC741" i="1"/>
  <c r="AC510" i="1"/>
  <c r="AC464" i="1"/>
  <c r="AC216" i="1"/>
  <c r="AC716" i="1"/>
  <c r="AC670" i="1"/>
  <c r="AC396" i="1"/>
  <c r="AC172" i="1"/>
  <c r="AC241" i="1"/>
  <c r="AC538" i="1"/>
  <c r="AC581" i="1"/>
  <c r="AC78" i="1"/>
  <c r="AC204" i="1"/>
  <c r="AC671" i="1"/>
  <c r="AC272" i="1"/>
  <c r="AC527" i="1"/>
  <c r="AC638" i="1"/>
  <c r="AC438" i="1"/>
  <c r="AC604" i="1"/>
  <c r="AC646" i="1"/>
  <c r="AC175" i="1"/>
  <c r="AC593" i="1"/>
  <c r="AC109" i="1"/>
  <c r="AC136" i="1"/>
  <c r="AC539" i="1"/>
  <c r="AC582" i="1"/>
  <c r="AC161" i="1"/>
  <c r="AC558" i="1"/>
  <c r="AC583" i="1"/>
  <c r="AC465" i="1"/>
  <c r="AC672" i="1"/>
  <c r="AC404" i="1"/>
  <c r="AC54" i="1"/>
  <c r="AC205" i="1"/>
  <c r="AC797" i="1"/>
  <c r="AC455" i="1"/>
  <c r="AC162" i="1"/>
  <c r="AC584" i="1"/>
  <c r="AC224" i="1"/>
  <c r="AC828" i="1"/>
  <c r="AC639" i="1"/>
  <c r="AC41" i="1"/>
  <c r="AC242" i="1"/>
  <c r="AC717" i="1"/>
  <c r="AC25" i="1"/>
  <c r="AC217" i="1"/>
  <c r="AC496" i="1"/>
  <c r="AC48" i="1"/>
  <c r="AC206" i="1"/>
  <c r="AC163" i="1"/>
  <c r="AC405" i="1"/>
  <c r="AC519" i="1"/>
  <c r="AC706" i="1"/>
  <c r="AC613" i="1"/>
  <c r="AC243" i="1"/>
  <c r="AC466" i="1"/>
  <c r="AC137" i="1"/>
  <c r="AC406" i="1"/>
  <c r="AC707" i="1"/>
  <c r="AC673" i="1"/>
  <c r="AC55" i="1"/>
  <c r="AC415" i="1"/>
  <c r="AC244" i="1"/>
  <c r="AC594" i="1"/>
  <c r="AC138" i="1"/>
  <c r="AC273" i="1"/>
  <c r="AC146" i="1"/>
  <c r="AC68" i="1"/>
  <c r="AC252" i="1"/>
  <c r="AC551" i="1"/>
  <c r="AC836" i="1"/>
  <c r="AC62" i="1"/>
  <c r="AC439" i="1"/>
  <c r="AC149" i="1"/>
  <c r="AC483" i="1"/>
  <c r="AC330" i="1"/>
  <c r="AC868" i="1"/>
  <c r="AC816" i="1"/>
  <c r="AC345" i="1"/>
  <c r="AC708" i="1"/>
  <c r="AC659" i="1"/>
  <c r="AC302" i="1"/>
  <c r="AC718" i="1"/>
  <c r="AC298" i="1"/>
  <c r="AC763" i="1"/>
  <c r="AC449" i="1"/>
  <c r="AC427" i="1"/>
  <c r="AC585" i="1"/>
  <c r="AC110" i="1"/>
  <c r="AC497" i="1"/>
  <c r="AC363" i="1"/>
  <c r="AC364" i="1"/>
  <c r="AC520" i="1"/>
  <c r="AC33" i="1"/>
  <c r="AC96" i="1"/>
  <c r="AC773" i="1"/>
  <c r="AC176" i="1"/>
  <c r="AC748" i="1"/>
  <c r="AC863" i="1"/>
  <c r="AC858" i="1"/>
  <c r="AC79" i="1"/>
  <c r="AC467" i="1"/>
  <c r="AC652" i="1"/>
  <c r="AC225" i="1"/>
  <c r="AC125" i="1"/>
  <c r="AC245" i="1"/>
  <c r="AC194" i="1"/>
  <c r="AC569" i="1"/>
  <c r="AC139" i="1"/>
  <c r="AC197" i="1"/>
  <c r="AC246" i="1"/>
  <c r="AC864" i="1"/>
  <c r="AC640" i="1"/>
  <c r="AC389" i="1"/>
  <c r="AC709" i="1"/>
  <c r="AC398" i="1"/>
  <c r="AC521" i="1"/>
  <c r="AC540" i="1"/>
  <c r="AC559" i="1"/>
  <c r="AC263" i="1"/>
  <c r="AC674" i="1"/>
  <c r="AC340" i="1"/>
  <c r="AC764" i="1"/>
  <c r="AC675" i="1"/>
  <c r="AC13" i="1"/>
  <c r="AC468" i="1"/>
  <c r="AC653" i="1"/>
  <c r="AC31" i="1"/>
  <c r="AC560" i="1"/>
  <c r="AC140" i="1"/>
  <c r="AC264" i="1"/>
  <c r="AC312" i="1"/>
  <c r="AC719" i="1"/>
  <c r="AC570" i="1"/>
  <c r="AC247" i="1"/>
  <c r="AC755" i="1"/>
  <c r="AC428" i="1"/>
  <c r="AC274" i="1"/>
  <c r="AC313" i="1"/>
  <c r="AC849" i="1"/>
  <c r="AC688" i="1"/>
  <c r="AC798" i="1"/>
  <c r="AC365" i="1"/>
  <c r="AC416" i="1"/>
  <c r="AC571" i="1"/>
  <c r="AC301" i="1"/>
  <c r="AC371" i="1"/>
  <c r="AC177" i="1"/>
  <c r="AC498" i="1"/>
  <c r="AC676" i="1"/>
  <c r="AC164" i="1"/>
  <c r="AC321" i="1"/>
  <c r="AC456" i="1"/>
  <c r="AC399" i="1"/>
  <c r="AC341" i="1"/>
  <c r="AC788" i="1"/>
  <c r="AC576" i="1"/>
  <c r="AC151" i="1"/>
  <c r="AC165" i="1"/>
  <c r="AC63" i="1"/>
  <c r="AC692" i="1"/>
  <c r="AC351" i="1"/>
  <c r="AC366" i="1"/>
  <c r="AC390" i="1"/>
  <c r="AC198" i="1"/>
  <c r="AC331" i="1"/>
  <c r="AC49" i="1"/>
  <c r="AC774" i="1"/>
  <c r="AC367" i="1"/>
  <c r="AC654" i="1"/>
  <c r="AC207" i="1"/>
  <c r="AC829" i="1"/>
  <c r="AC253" i="1"/>
  <c r="AC756" i="1"/>
  <c r="AC561" i="1"/>
  <c r="AC88" i="1"/>
  <c r="AC218" i="1"/>
  <c r="AC391" i="1"/>
  <c r="AC720" i="1"/>
  <c r="AC511" i="1"/>
  <c r="AC452" i="1"/>
  <c r="AC677" i="1"/>
  <c r="AC315" i="1"/>
  <c r="AC502" i="1"/>
  <c r="AC400" i="1"/>
  <c r="AC361" i="1"/>
  <c r="AC780" i="1"/>
  <c r="AC69" i="1"/>
  <c r="AC799" i="1"/>
  <c r="AC721" i="1"/>
  <c r="AC352" i="1"/>
  <c r="AC42" i="1"/>
  <c r="AC112" i="1"/>
  <c r="AC811" i="1"/>
  <c r="AC499" i="1"/>
  <c r="AC342" i="1"/>
  <c r="AC810" i="1"/>
  <c r="AC800" i="1"/>
  <c r="AC178" i="1"/>
  <c r="AC623" i="1"/>
  <c r="AC368" i="1"/>
  <c r="AC805" i="1"/>
  <c r="AC226" i="1"/>
  <c r="AC317" i="1"/>
  <c r="AC332" i="1"/>
  <c r="AC819" i="1"/>
  <c r="AC469" i="1"/>
  <c r="AC605" i="1"/>
  <c r="AC392" i="1"/>
  <c r="AC586" i="1"/>
  <c r="AC147" i="1"/>
  <c r="AC678" i="1"/>
  <c r="AC484" i="1"/>
  <c r="AC417" i="1"/>
  <c r="AC393" i="1"/>
  <c r="AC837" i="1"/>
  <c r="AC820" i="1"/>
  <c r="AC26" i="1"/>
  <c r="AC186" i="1"/>
  <c r="AC126" i="1"/>
  <c r="AC29" i="1"/>
  <c r="AC512" i="1"/>
  <c r="AC450" i="1"/>
  <c r="AC607" i="1"/>
  <c r="AC470" i="1"/>
  <c r="AC372" i="1"/>
  <c r="AC595" i="1"/>
  <c r="AC275" i="1"/>
  <c r="AC765" i="1"/>
  <c r="AC111" i="1"/>
  <c r="AC647" i="1"/>
  <c r="AC276" i="1"/>
  <c r="AC379" i="1"/>
  <c r="AC596" i="1"/>
  <c r="AC624" i="1"/>
  <c r="AC655" i="1"/>
  <c r="AC485" i="1"/>
  <c r="AC407" i="1"/>
  <c r="AC227" i="1"/>
  <c r="AC821" i="1"/>
  <c r="AC380" i="1"/>
  <c r="AC70" i="1"/>
  <c r="AC656" i="1"/>
  <c r="AC423" i="1"/>
  <c r="AC801" i="1"/>
  <c r="AC248" i="1"/>
  <c r="AC166" i="1"/>
  <c r="AC71" i="1"/>
  <c r="AC199" i="1"/>
  <c r="AC293" i="1"/>
  <c r="AC850" i="1"/>
  <c r="AC277" i="1"/>
  <c r="AC72" i="1"/>
  <c r="AC490" i="1"/>
  <c r="AC609" i="1"/>
  <c r="AC333" i="1"/>
  <c r="AC381" i="1"/>
  <c r="AC802" i="1"/>
  <c r="AC408" i="1"/>
  <c r="AC97" i="1"/>
  <c r="AC119" i="1"/>
  <c r="AC775" i="1"/>
  <c r="AC14" i="1"/>
  <c r="AC15" i="1"/>
  <c r="AC587" i="1"/>
  <c r="AC679" i="1"/>
  <c r="AC680" i="1"/>
  <c r="AC742" i="1"/>
  <c r="AC289" i="1"/>
  <c r="AC294" i="1"/>
  <c r="AC722" i="1"/>
  <c r="AC723" i="1"/>
  <c r="AC783" i="1"/>
  <c r="AC179" i="1"/>
  <c r="AC188" i="1"/>
  <c r="AC588" i="1"/>
  <c r="AC429" i="1"/>
  <c r="AC187" i="1"/>
  <c r="AC457" i="1"/>
  <c r="AC120" i="1"/>
  <c r="AC208" i="1"/>
  <c r="AC776" i="1"/>
  <c r="AC625" i="1"/>
  <c r="AC209" i="1"/>
  <c r="AC307" i="1"/>
  <c r="AC781" i="1"/>
  <c r="AC409" i="1"/>
  <c r="AC838" i="1"/>
  <c r="AC222" i="1"/>
  <c r="AC299" i="1"/>
  <c r="AC278" i="1"/>
  <c r="AC304" i="1"/>
  <c r="AC373" i="1"/>
  <c r="AC121" i="1"/>
  <c r="AC394" i="1"/>
  <c r="AC851" i="1"/>
  <c r="AC852" i="1"/>
  <c r="AC141" i="1"/>
  <c r="AC89" i="1"/>
  <c r="AC346" i="1"/>
  <c r="AC626" i="1"/>
  <c r="AC749" i="1"/>
  <c r="AC648" i="1"/>
  <c r="AC641" i="1"/>
  <c r="AC477" i="1"/>
  <c r="AC279" i="1"/>
  <c r="AC612" i="1"/>
  <c r="AC681" i="1"/>
  <c r="AC152" i="1"/>
  <c r="AC757" i="1"/>
  <c r="AC249" i="1"/>
  <c r="AC830" i="1"/>
  <c r="AC334" i="1"/>
  <c r="AC382" i="1"/>
  <c r="AC210" i="1"/>
  <c r="AC649" i="1"/>
  <c r="AC318" i="1"/>
  <c r="AC710" i="1"/>
  <c r="AC601" i="1"/>
  <c r="AC98" i="1"/>
  <c r="AC292" i="1"/>
  <c r="AC353" i="1"/>
  <c r="AC724" i="1"/>
  <c r="AC698" i="1"/>
  <c r="AC789" i="1"/>
  <c r="AC180" i="1"/>
  <c r="AC80" i="1"/>
  <c r="AC541" i="1"/>
  <c r="AC430" i="1"/>
  <c r="AC803" i="1"/>
  <c r="AC503" i="1"/>
  <c r="AC589" i="1"/>
  <c r="AC784" i="1"/>
  <c r="AC167" i="1"/>
  <c r="AC265" i="1"/>
  <c r="AC127" i="1"/>
  <c r="AC505" i="1"/>
  <c r="AC608" i="1"/>
  <c r="AC602" i="1"/>
  <c r="AC650" i="1"/>
  <c r="AC374" i="1"/>
  <c r="AC440" i="1"/>
  <c r="AC99" i="1"/>
  <c r="AC24" i="1"/>
  <c r="AC34" i="1"/>
  <c r="AC808" i="1"/>
  <c r="AC815" i="1"/>
  <c r="AC64" i="1"/>
  <c r="AC822" i="1"/>
  <c r="AC43" i="1"/>
  <c r="AC347" i="1"/>
  <c r="AC343" i="1"/>
  <c r="AC617" i="1"/>
  <c r="AC642" i="1"/>
  <c r="AC458" i="1"/>
  <c r="AC824" i="1"/>
  <c r="AC295" i="1"/>
  <c r="AC530" i="1"/>
  <c r="AC682" i="1"/>
  <c r="AC65" i="1"/>
  <c r="AC211" i="1"/>
  <c r="AC431" i="1"/>
  <c r="AC280" i="1"/>
  <c r="AC228" i="1"/>
  <c r="AC856" i="1"/>
  <c r="AC542" i="1"/>
  <c r="AC743" i="1"/>
  <c r="AC16" i="1"/>
  <c r="AC319" i="1"/>
  <c r="AC543" i="1"/>
  <c r="AC725" i="1"/>
  <c r="AC459" i="1"/>
  <c r="AC544" i="1"/>
  <c r="AC75" i="1"/>
  <c r="AC354" i="1"/>
  <c r="AC169" i="1"/>
  <c r="AC545" i="1"/>
  <c r="AC522" i="1"/>
  <c r="AC229" i="1"/>
  <c r="AC471" i="1"/>
  <c r="AC113" i="1"/>
  <c r="AC562" i="1"/>
  <c r="AC259" i="1"/>
  <c r="AC114" i="1"/>
  <c r="AC812" i="1"/>
  <c r="AC572" i="1"/>
  <c r="AC777" i="1"/>
  <c r="AC418" i="1"/>
  <c r="AC618" i="1"/>
  <c r="AC296" i="1"/>
  <c r="AC865" i="1"/>
  <c r="AC230" i="1"/>
  <c r="AC461" i="1"/>
  <c r="AC355" i="1"/>
  <c r="AC694" i="1"/>
  <c r="AC683" i="1"/>
  <c r="AC348" i="1"/>
  <c r="AC491" i="1"/>
  <c r="AC28" i="1"/>
  <c r="AC472" i="1"/>
  <c r="AC181" i="1"/>
  <c r="AC375" i="1"/>
  <c r="AC356" i="1"/>
  <c r="AC619" i="1"/>
  <c r="AC254" i="1"/>
  <c r="AC627" i="1"/>
  <c r="AC357" i="1"/>
  <c r="AC115" i="1"/>
  <c r="AC643" i="1"/>
  <c r="AC628" i="1"/>
  <c r="AC56" i="1"/>
  <c r="AC281" i="1"/>
  <c r="AC726" i="1"/>
  <c r="AC546" i="1"/>
  <c r="AC170" i="1"/>
  <c r="AC282" i="1"/>
  <c r="AC528" i="1"/>
  <c r="AC567" i="1"/>
  <c r="AC859" i="1"/>
  <c r="AC727" i="1"/>
  <c r="AC283" i="1"/>
  <c r="AC839" i="1"/>
  <c r="AC663" i="1"/>
  <c r="AC728" i="1"/>
  <c r="AC486" i="1"/>
  <c r="AC660" i="1"/>
  <c r="AC182" i="1"/>
  <c r="AC603" i="1"/>
  <c r="AC832" i="1"/>
  <c r="AC513" i="1"/>
  <c r="AC473" i="1"/>
  <c r="AC128" i="1"/>
  <c r="AC231" i="1"/>
  <c r="AC235" i="1"/>
  <c r="AC514" i="1"/>
  <c r="AC410" i="1"/>
  <c r="AC573" i="1"/>
  <c r="AC563" i="1"/>
  <c r="AC142" i="1"/>
  <c r="AC644" i="1"/>
  <c r="AC308" i="1"/>
  <c r="AC284" i="1"/>
  <c r="AC285" i="1"/>
  <c r="AC629" i="1"/>
  <c r="AC564" i="1"/>
  <c r="AC487" i="1"/>
  <c r="AC738" i="1"/>
  <c r="AC734" i="1"/>
  <c r="AC57" i="1"/>
  <c r="AC695" i="1"/>
  <c r="AC795" i="1"/>
  <c r="AC90" i="1"/>
  <c r="AC630" i="1"/>
  <c r="AC785" i="1"/>
  <c r="AC597" i="1"/>
  <c r="AC129" i="1"/>
  <c r="AC696" i="1"/>
  <c r="AC523" i="1"/>
  <c r="AC441" i="1"/>
  <c r="AC148" i="1"/>
  <c r="AC610" i="1"/>
  <c r="AC300" i="1"/>
  <c r="AC385" i="1"/>
  <c r="AC419" i="1"/>
  <c r="AC76" i="1"/>
  <c r="AC500" i="1"/>
  <c r="AC81" i="1"/>
  <c r="AC474" i="1"/>
  <c r="AC50" i="1"/>
  <c r="AC854" i="1"/>
  <c r="AC183" i="1"/>
  <c r="AC358" i="1"/>
  <c r="AC314" i="1"/>
  <c r="AC735" i="1"/>
  <c r="AC37" i="1"/>
  <c r="AC286" i="1"/>
  <c r="AC232" i="1"/>
  <c r="AC82" i="1"/>
  <c r="AC335" i="1"/>
  <c r="AC729" i="1"/>
  <c r="AC737" i="1"/>
  <c r="AC840" i="1"/>
  <c r="AC73" i="1"/>
  <c r="AC739" i="1"/>
  <c r="AC32" i="1"/>
  <c r="AC552" i="1"/>
  <c r="AC823" i="1"/>
  <c r="AC730" i="1"/>
  <c r="AC866" i="1"/>
  <c r="AC731" i="1"/>
  <c r="AC809" i="1"/>
  <c r="AC853" i="1"/>
  <c r="AC614" i="1"/>
  <c r="AC804" i="1"/>
  <c r="AC504" i="1"/>
  <c r="AC732" i="1"/>
  <c r="AC733" i="1"/>
  <c r="AC369" i="1"/>
  <c r="AC130" i="1"/>
  <c r="AC767" i="1"/>
  <c r="AC598" i="1"/>
  <c r="AC657" i="1"/>
  <c r="AC432" i="1"/>
  <c r="AC420" i="1"/>
  <c r="AC529" i="1"/>
  <c r="AC806" i="1"/>
  <c r="AC841" i="1"/>
  <c r="AC153" i="1"/>
  <c r="AC433" i="1"/>
  <c r="AC661" i="1"/>
  <c r="AC565" i="1"/>
  <c r="AC359" i="1"/>
  <c r="AC189" i="1"/>
  <c r="AC475" i="1"/>
  <c r="AC336" i="1"/>
  <c r="AC17" i="1"/>
  <c r="AC488" i="1"/>
  <c r="AC411" i="1"/>
  <c r="AC131" i="1"/>
  <c r="AC51" i="1"/>
  <c r="AC553" i="1"/>
  <c r="AC770" i="1"/>
  <c r="AC287" i="1"/>
  <c r="AC685" i="1"/>
  <c r="AC412" i="1"/>
  <c r="AC590" i="1"/>
  <c r="AC444" i="1"/>
  <c r="AC171" i="1"/>
  <c r="AC574" i="1"/>
  <c r="AC442" i="1"/>
  <c r="AC52" i="1"/>
  <c r="AC250" i="1"/>
  <c r="AC524" i="1"/>
  <c r="AC384" i="1"/>
  <c r="AC401" i="1"/>
  <c r="AC143" i="1"/>
  <c r="AC547" i="1"/>
  <c r="AC476" i="1"/>
  <c r="AC550" i="1"/>
  <c r="AC842" i="1"/>
  <c r="AC611" i="1"/>
  <c r="AC548" i="1"/>
  <c r="AC184" i="1"/>
  <c r="AC786" i="1"/>
  <c r="AC74" i="1"/>
  <c r="AC631" i="1"/>
  <c r="AC100" i="1"/>
  <c r="AC434" i="1"/>
  <c r="AC599" i="1"/>
  <c r="AC549" i="1"/>
  <c r="AC686" i="1"/>
  <c r="AC778" i="1"/>
  <c r="AC632" i="1"/>
  <c r="AC101" i="1"/>
  <c r="AC787" i="1"/>
  <c r="AC460" i="1"/>
  <c r="AC736" i="1"/>
  <c r="AC790" i="1"/>
  <c r="AC116" i="1"/>
  <c r="AC633" i="1"/>
  <c r="AC219" i="1"/>
  <c r="AC489" i="1"/>
  <c r="AC255" i="1"/>
  <c r="AC634" i="1"/>
  <c r="AC337" i="1"/>
  <c r="AC435" i="1"/>
  <c r="AC662" i="1"/>
  <c r="AC791" i="1"/>
  <c r="AC102" i="1"/>
  <c r="AC395" i="1"/>
  <c r="AC451" i="1"/>
  <c r="AC122" i="1"/>
  <c r="AC424" i="1"/>
  <c r="AC855" i="1"/>
  <c r="AC288" i="1"/>
  <c r="AC443" i="1"/>
  <c r="AC220" i="1"/>
  <c r="AC266" i="1"/>
  <c r="AC200" i="1"/>
  <c r="AC185" i="1"/>
  <c r="AC766" i="1"/>
  <c r="AC154" i="1"/>
  <c r="AC600" i="1"/>
  <c r="AC233" i="1"/>
  <c r="AC771" i="1"/>
  <c r="AC615" i="1"/>
  <c r="AC344" i="1"/>
  <c r="AC807" i="1"/>
  <c r="AC387" i="1"/>
  <c r="AC360" i="1"/>
  <c r="AC566" i="1"/>
  <c r="AC515" i="1"/>
  <c r="AC53" i="1"/>
  <c r="AC155" i="1"/>
  <c r="AC591" i="1"/>
  <c r="AC221" i="1"/>
  <c r="AC843" i="1"/>
  <c r="AC421" i="1"/>
  <c r="AC711" i="1"/>
  <c r="AC687" i="1"/>
  <c r="AC44" i="1"/>
  <c r="AC831" i="1"/>
  <c r="AC867" i="1"/>
  <c r="AC814" i="1"/>
  <c r="AC290" i="1"/>
  <c r="AC575" i="1"/>
  <c r="AC516" i="1"/>
  <c r="AC91" i="1"/>
  <c r="AC92" i="1"/>
  <c r="AC234" i="1"/>
  <c r="AC132" i="1"/>
  <c r="AC338" i="1"/>
  <c r="AC703" i="1"/>
  <c r="AC779" i="1"/>
  <c r="AC256" i="1"/>
  <c r="AC517" i="1"/>
  <c r="AJ779" i="1" l="1"/>
  <c r="AJ234" i="1"/>
  <c r="AJ575" i="1"/>
  <c r="AJ831" i="1"/>
  <c r="AJ421" i="1"/>
  <c r="AJ155" i="1"/>
  <c r="AJ360" i="1"/>
  <c r="AJ615" i="1"/>
  <c r="AJ154" i="1"/>
  <c r="AJ266" i="1"/>
  <c r="AJ855" i="1"/>
  <c r="AJ395" i="1"/>
  <c r="AK395" i="1" s="1"/>
  <c r="AJ435" i="1"/>
  <c r="AJ489" i="1"/>
  <c r="AJ790" i="1"/>
  <c r="AJ101" i="1"/>
  <c r="AJ549" i="1"/>
  <c r="AJ631" i="1"/>
  <c r="AJ548" i="1"/>
  <c r="AJ476" i="1"/>
  <c r="AJ384" i="1"/>
  <c r="AJ442" i="1"/>
  <c r="AJ590" i="1"/>
  <c r="AJ770" i="1"/>
  <c r="AK770" i="1" s="1"/>
  <c r="AJ131" i="1"/>
  <c r="AJ336" i="1"/>
  <c r="AJ565" i="1"/>
  <c r="AK565" i="1" s="1"/>
  <c r="AJ841" i="1"/>
  <c r="AK841" i="1" s="1"/>
  <c r="AJ432" i="1"/>
  <c r="AJ130" i="1"/>
  <c r="AJ504" i="1"/>
  <c r="AJ809" i="1"/>
  <c r="AK809" i="1" s="1"/>
  <c r="AJ823" i="1"/>
  <c r="AJ73" i="1"/>
  <c r="AJ335" i="1"/>
  <c r="AJ37" i="1"/>
  <c r="AJ183" i="1"/>
  <c r="AJ81" i="1"/>
  <c r="AJ385" i="1"/>
  <c r="AK385" i="1" s="1"/>
  <c r="AJ441" i="1"/>
  <c r="AJ597" i="1"/>
  <c r="AJ795" i="1"/>
  <c r="AJ738" i="1"/>
  <c r="AJ285" i="1"/>
  <c r="AJ142" i="1"/>
  <c r="AK142" i="1" s="1"/>
  <c r="AJ514" i="1"/>
  <c r="AJ473" i="1"/>
  <c r="AJ182" i="1"/>
  <c r="AJ663" i="1"/>
  <c r="AJ859" i="1"/>
  <c r="AJ170" i="1"/>
  <c r="AJ56" i="1"/>
  <c r="AJ357" i="1"/>
  <c r="AJ356" i="1"/>
  <c r="AJ28" i="1"/>
  <c r="AJ694" i="1"/>
  <c r="AJ865" i="1"/>
  <c r="AJ777" i="1"/>
  <c r="AJ259" i="1"/>
  <c r="AJ229" i="1"/>
  <c r="AJ354" i="1"/>
  <c r="AJ725" i="1"/>
  <c r="AJ743" i="1"/>
  <c r="AJ280" i="1"/>
  <c r="AJ682" i="1"/>
  <c r="AK682" i="1" s="1"/>
  <c r="AJ458" i="1"/>
  <c r="AK458" i="1" s="1"/>
  <c r="AJ347" i="1"/>
  <c r="AK347" i="1" s="1"/>
  <c r="AJ815" i="1"/>
  <c r="AJ99" i="1"/>
  <c r="AJ602" i="1"/>
  <c r="AJ265" i="1"/>
  <c r="AJ503" i="1"/>
  <c r="AJ80" i="1"/>
  <c r="AJ724" i="1"/>
  <c r="AJ601" i="1"/>
  <c r="AJ210" i="1"/>
  <c r="AJ249" i="1"/>
  <c r="AJ612" i="1"/>
  <c r="AJ648" i="1"/>
  <c r="AK648" i="1" s="1"/>
  <c r="AJ89" i="1"/>
  <c r="AJ394" i="1"/>
  <c r="AJ278" i="1"/>
  <c r="AJ409" i="1"/>
  <c r="AK409" i="1" s="1"/>
  <c r="AJ625" i="1"/>
  <c r="AJ457" i="1"/>
  <c r="AJ188" i="1"/>
  <c r="AJ722" i="1"/>
  <c r="AJ680" i="1"/>
  <c r="AJ14" i="1"/>
  <c r="AJ408" i="1"/>
  <c r="AJ609" i="1"/>
  <c r="AJ850" i="1"/>
  <c r="AJ166" i="1"/>
  <c r="AJ656" i="1"/>
  <c r="AK656" i="1" s="1"/>
  <c r="AJ227" i="1"/>
  <c r="AJ624" i="1"/>
  <c r="AJ647" i="1"/>
  <c r="AJ595" i="1"/>
  <c r="AK595" i="1" s="1"/>
  <c r="AJ450" i="1"/>
  <c r="AJ186" i="1"/>
  <c r="AK186" i="1" s="1"/>
  <c r="AJ393" i="1"/>
  <c r="AJ147" i="1"/>
  <c r="AJ469" i="1"/>
  <c r="AJ226" i="1"/>
  <c r="AJ178" i="1"/>
  <c r="AJ499" i="1"/>
  <c r="AJ352" i="1"/>
  <c r="AJ780" i="1"/>
  <c r="AJ315" i="1"/>
  <c r="AJ720" i="1"/>
  <c r="AJ561" i="1"/>
  <c r="AJ207" i="1"/>
  <c r="AJ49" i="1"/>
  <c r="AJ366" i="1"/>
  <c r="AJ165" i="1"/>
  <c r="AJ341" i="1"/>
  <c r="AJ164" i="1"/>
  <c r="AJ371" i="1"/>
  <c r="AJ365" i="1"/>
  <c r="AJ313" i="1"/>
  <c r="AJ247" i="1"/>
  <c r="AJ264" i="1"/>
  <c r="AJ653" i="1"/>
  <c r="AJ764" i="1"/>
  <c r="AJ559" i="1"/>
  <c r="AJ709" i="1"/>
  <c r="AJ246" i="1"/>
  <c r="AJ194" i="1"/>
  <c r="AJ652" i="1"/>
  <c r="AJ863" i="1"/>
  <c r="AJ96" i="1"/>
  <c r="AJ363" i="1"/>
  <c r="AJ427" i="1"/>
  <c r="AJ718" i="1"/>
  <c r="AJ345" i="1"/>
  <c r="AJ483" i="1"/>
  <c r="AJ836" i="1"/>
  <c r="AJ146" i="1"/>
  <c r="AJ244" i="1"/>
  <c r="AJ707" i="1"/>
  <c r="AJ243" i="1"/>
  <c r="AJ405" i="1"/>
  <c r="AJ496" i="1"/>
  <c r="AJ242" i="1"/>
  <c r="AJ224" i="1"/>
  <c r="AJ797" i="1"/>
  <c r="AJ672" i="1"/>
  <c r="AK672" i="1" s="1"/>
  <c r="AJ161" i="1"/>
  <c r="AJ109" i="1"/>
  <c r="AJ604" i="1"/>
  <c r="AJ272" i="1"/>
  <c r="AK272" i="1" s="1"/>
  <c r="AJ581" i="1"/>
  <c r="AK581" i="1" s="1"/>
  <c r="AJ396" i="1"/>
  <c r="AJ464" i="1"/>
  <c r="AJ693" i="1"/>
  <c r="AJ262" i="1"/>
  <c r="AJ271" i="1"/>
  <c r="AJ862" i="1"/>
  <c r="AJ30" i="1"/>
  <c r="AJ437" i="1"/>
  <c r="AJ690" i="1"/>
  <c r="AJ747" i="1"/>
  <c r="AJ481" i="1"/>
  <c r="AJ557" i="1"/>
  <c r="AJ848" i="1"/>
  <c r="AJ535" i="1"/>
  <c r="AJ448" i="1"/>
  <c r="AJ637" i="1"/>
  <c r="AJ159" i="1"/>
  <c r="AJ158" i="1"/>
  <c r="AK158" i="1" s="1"/>
  <c r="AJ403" i="1"/>
  <c r="AJ303" i="1"/>
  <c r="AJ134" i="1"/>
  <c r="AK134" i="1" s="1"/>
  <c r="AJ95" i="1"/>
  <c r="AK95" i="1" s="1"/>
  <c r="AJ326" i="1"/>
  <c r="AJ752" i="1"/>
  <c r="AK752" i="1" s="1"/>
  <c r="AJ388" i="1"/>
  <c r="AJ701" i="1"/>
  <c r="AK701" i="1" s="1"/>
  <c r="AJ195" i="1"/>
  <c r="AK195" i="1" s="1"/>
  <c r="AJ668" i="1"/>
  <c r="AJ94" i="1"/>
  <c r="AJ436" i="1"/>
  <c r="AJ108" i="1"/>
  <c r="AJ223" i="1"/>
  <c r="AJ320" i="1"/>
  <c r="AJ525" i="1"/>
  <c r="AJ667" i="1"/>
  <c r="AJ556" i="1"/>
  <c r="AJ768" i="1"/>
  <c r="AK768" i="1" s="1"/>
  <c r="AJ616" i="1"/>
  <c r="AK616" i="1" s="1"/>
  <c r="AJ213" i="1"/>
  <c r="AK213" i="1" s="1"/>
  <c r="AJ202" i="1"/>
  <c r="AK202" i="1" s="1"/>
  <c r="AJ106" i="1"/>
  <c r="AJ454" i="1"/>
  <c r="AJ744" i="1"/>
  <c r="AK744" i="1" s="1"/>
  <c r="AJ665" i="1"/>
  <c r="AJ150" i="1"/>
  <c r="AJ370" i="1"/>
  <c r="AJ105" i="1"/>
  <c r="AJ376" i="1"/>
  <c r="AJ422" i="1"/>
  <c r="AJ59" i="1"/>
  <c r="AJ531" i="1"/>
  <c r="AJ133" i="1"/>
  <c r="AJ104" i="1"/>
  <c r="AK104" i="1" s="1"/>
  <c r="AJ479" i="1"/>
  <c r="AJ554" i="1"/>
  <c r="AK554" i="1" s="1"/>
  <c r="AJ606" i="1"/>
  <c r="AJ18" i="1"/>
  <c r="AJ425" i="1"/>
  <c r="AJ782" i="1"/>
  <c r="AJ237" i="1"/>
  <c r="AJ792" i="1"/>
  <c r="AJ703" i="1"/>
  <c r="AJ92" i="1"/>
  <c r="AJ290" i="1"/>
  <c r="AJ44" i="1"/>
  <c r="AJ843" i="1"/>
  <c r="AJ53" i="1"/>
  <c r="AJ387" i="1"/>
  <c r="AJ771" i="1"/>
  <c r="AJ766" i="1"/>
  <c r="AJ220" i="1"/>
  <c r="AJ424" i="1"/>
  <c r="AJ102" i="1"/>
  <c r="AJ337" i="1"/>
  <c r="AJ219" i="1"/>
  <c r="AJ736" i="1"/>
  <c r="AJ632" i="1"/>
  <c r="AJ599" i="1"/>
  <c r="AJ74" i="1"/>
  <c r="AJ611" i="1"/>
  <c r="AJ547" i="1"/>
  <c r="AJ524" i="1"/>
  <c r="AJ574" i="1"/>
  <c r="AJ412" i="1"/>
  <c r="AJ411" i="1"/>
  <c r="AJ475" i="1"/>
  <c r="AJ661" i="1"/>
  <c r="AK661" i="1" s="1"/>
  <c r="AJ806" i="1"/>
  <c r="AJ657" i="1"/>
  <c r="AJ369" i="1"/>
  <c r="AJ804" i="1"/>
  <c r="AJ731" i="1"/>
  <c r="AJ552" i="1"/>
  <c r="AJ840" i="1"/>
  <c r="AJ82" i="1"/>
  <c r="AJ735" i="1"/>
  <c r="AJ854" i="1"/>
  <c r="AK854" i="1" s="1"/>
  <c r="AJ500" i="1"/>
  <c r="AJ300" i="1"/>
  <c r="AJ523" i="1"/>
  <c r="AJ785" i="1"/>
  <c r="AK785" i="1" s="1"/>
  <c r="AJ695" i="1"/>
  <c r="AJ487" i="1"/>
  <c r="AJ284" i="1"/>
  <c r="AK284" i="1" s="1"/>
  <c r="AJ563" i="1"/>
  <c r="AK563" i="1" s="1"/>
  <c r="AJ235" i="1"/>
  <c r="AJ513" i="1"/>
  <c r="AJ660" i="1"/>
  <c r="AJ839" i="1"/>
  <c r="AJ567" i="1"/>
  <c r="AJ546" i="1"/>
  <c r="AK546" i="1" s="1"/>
  <c r="AJ628" i="1"/>
  <c r="AK628" i="1" s="1"/>
  <c r="AJ627" i="1"/>
  <c r="AJ375" i="1"/>
  <c r="AJ491" i="1"/>
  <c r="AJ355" i="1"/>
  <c r="AJ296" i="1"/>
  <c r="AJ572" i="1"/>
  <c r="AJ562" i="1"/>
  <c r="AJ522" i="1"/>
  <c r="AJ75" i="1"/>
  <c r="AJ543" i="1"/>
  <c r="AJ542" i="1"/>
  <c r="AJ431" i="1"/>
  <c r="AJ530" i="1"/>
  <c r="AK530" i="1" s="1"/>
  <c r="AJ642" i="1"/>
  <c r="AJ43" i="1"/>
  <c r="AJ808" i="1"/>
  <c r="AJ440" i="1"/>
  <c r="AJ608" i="1"/>
  <c r="AJ167" i="1"/>
  <c r="AJ803" i="1"/>
  <c r="AJ180" i="1"/>
  <c r="AJ353" i="1"/>
  <c r="AJ710" i="1"/>
  <c r="AJ382" i="1"/>
  <c r="AJ757" i="1"/>
  <c r="AK757" i="1" s="1"/>
  <c r="AJ279" i="1"/>
  <c r="AJ749" i="1"/>
  <c r="AJ141" i="1"/>
  <c r="AJ121" i="1"/>
  <c r="AJ299" i="1"/>
  <c r="AJ781" i="1"/>
  <c r="AK781" i="1" s="1"/>
  <c r="AJ776" i="1"/>
  <c r="AJ187" i="1"/>
  <c r="AJ179" i="1"/>
  <c r="AK179" i="1" s="1"/>
  <c r="AJ294" i="1"/>
  <c r="AJ679" i="1"/>
  <c r="AJ775" i="1"/>
  <c r="AJ802" i="1"/>
  <c r="AJ490" i="1"/>
  <c r="AJ293" i="1"/>
  <c r="AJ248" i="1"/>
  <c r="AJ70" i="1"/>
  <c r="AJ407" i="1"/>
  <c r="AJ596" i="1"/>
  <c r="AJ111" i="1"/>
  <c r="AJ372" i="1"/>
  <c r="AK372" i="1" s="1"/>
  <c r="AJ512" i="1"/>
  <c r="AJ26" i="1"/>
  <c r="AJ417" i="1"/>
  <c r="AK417" i="1" s="1"/>
  <c r="AJ586" i="1"/>
  <c r="AJ819" i="1"/>
  <c r="AJ805" i="1"/>
  <c r="AJ800" i="1"/>
  <c r="AJ811" i="1"/>
  <c r="AJ721" i="1"/>
  <c r="AJ361" i="1"/>
  <c r="AK361" i="1" s="1"/>
  <c r="AJ677" i="1"/>
  <c r="AJ391" i="1"/>
  <c r="AJ756" i="1"/>
  <c r="AJ654" i="1"/>
  <c r="AJ331" i="1"/>
  <c r="AK331" i="1" s="1"/>
  <c r="AJ351" i="1"/>
  <c r="AJ151" i="1"/>
  <c r="AJ399" i="1"/>
  <c r="AJ676" i="1"/>
  <c r="AK676" i="1" s="1"/>
  <c r="AJ301" i="1"/>
  <c r="AJ798" i="1"/>
  <c r="AJ274" i="1"/>
  <c r="AJ570" i="1"/>
  <c r="AJ140" i="1"/>
  <c r="AJ468" i="1"/>
  <c r="AJ340" i="1"/>
  <c r="AJ540" i="1"/>
  <c r="AK540" i="1" s="1"/>
  <c r="AJ389" i="1"/>
  <c r="AJ197" i="1"/>
  <c r="AK197" i="1" s="1"/>
  <c r="AJ245" i="1"/>
  <c r="AJ467" i="1"/>
  <c r="AJ748" i="1"/>
  <c r="AJ33" i="1"/>
  <c r="AJ497" i="1"/>
  <c r="AJ449" i="1"/>
  <c r="AJ302" i="1"/>
  <c r="AJ816" i="1"/>
  <c r="AJ149" i="1"/>
  <c r="AJ551" i="1"/>
  <c r="AJ273" i="1"/>
  <c r="AJ415" i="1"/>
  <c r="AJ406" i="1"/>
  <c r="AJ613" i="1"/>
  <c r="AK613" i="1" s="1"/>
  <c r="AJ163" i="1"/>
  <c r="AJ217" i="1"/>
  <c r="AJ41" i="1"/>
  <c r="AJ584" i="1"/>
  <c r="AJ205" i="1"/>
  <c r="AJ465" i="1"/>
  <c r="AJ582" i="1"/>
  <c r="AJ593" i="1"/>
  <c r="AJ438" i="1"/>
  <c r="AJ671" i="1"/>
  <c r="AJ538" i="1"/>
  <c r="AJ670" i="1"/>
  <c r="AJ510" i="1"/>
  <c r="AJ702" i="1"/>
  <c r="AJ835" i="1"/>
  <c r="AJ568" i="1"/>
  <c r="AJ215" i="1"/>
  <c r="AJ67" i="1"/>
  <c r="AJ509" i="1"/>
  <c r="AJ495" i="1"/>
  <c r="AJ362" i="1"/>
  <c r="AJ40" i="1"/>
  <c r="AJ796" i="1"/>
  <c r="AJ754" i="1"/>
  <c r="AK754" i="1" s="1"/>
  <c r="AJ270" i="1"/>
  <c r="AJ447" i="1"/>
  <c r="AJ534" i="1"/>
  <c r="AJ494" i="1"/>
  <c r="AJ579" i="1"/>
  <c r="AJ813" i="1"/>
  <c r="AJ27" i="1"/>
  <c r="AJ83" i="1"/>
  <c r="AJ327" i="1"/>
  <c r="AK327" i="1" s="1"/>
  <c r="AJ77" i="1"/>
  <c r="AJ533" i="1"/>
  <c r="AJ621" i="1"/>
  <c r="AJ239" i="1"/>
  <c r="AJ118" i="1"/>
  <c r="AJ124" i="1"/>
  <c r="AJ103" i="1"/>
  <c r="AJ21" i="1"/>
  <c r="AJ93" i="1"/>
  <c r="AJ251" i="1"/>
  <c r="AJ325" i="1"/>
  <c r="AJ817" i="1"/>
  <c r="AK817" i="1" s="1"/>
  <c r="AJ636" i="1"/>
  <c r="AJ414" i="1"/>
  <c r="AJ759" i="1"/>
  <c r="AJ297" i="1"/>
  <c r="AJ508" i="1"/>
  <c r="AJ157" i="1"/>
  <c r="AJ462" i="1"/>
  <c r="AK462" i="1" s="1"/>
  <c r="AJ532" i="1"/>
  <c r="AJ350" i="1"/>
  <c r="AJ413" i="1"/>
  <c r="AJ323" i="1"/>
  <c r="AJ19" i="1"/>
  <c r="AJ46" i="1"/>
  <c r="AJ257" i="1"/>
  <c r="AK257" i="1" s="1"/>
  <c r="AJ699" i="1"/>
  <c r="AJ793" i="1"/>
  <c r="AJ58" i="1"/>
  <c r="AJ402" i="1"/>
  <c r="AJ689" i="1"/>
  <c r="AJ664" i="1"/>
  <c r="AJ260" i="1"/>
  <c r="AK260" i="1" s="1"/>
  <c r="AJ397" i="1"/>
  <c r="AJ845" i="1"/>
  <c r="AJ833" i="1"/>
  <c r="AJ238" i="1"/>
  <c r="AK238" i="1" s="1"/>
  <c r="AJ712" i="1"/>
  <c r="AJ506" i="1"/>
  <c r="AK506" i="1" s="1"/>
  <c r="AJ256" i="1"/>
  <c r="AJ132" i="1"/>
  <c r="AJ516" i="1"/>
  <c r="AJ867" i="1"/>
  <c r="AJ711" i="1"/>
  <c r="AJ591" i="1"/>
  <c r="AJ566" i="1"/>
  <c r="AJ344" i="1"/>
  <c r="AJ600" i="1"/>
  <c r="AJ200" i="1"/>
  <c r="AJ288" i="1"/>
  <c r="AJ451" i="1"/>
  <c r="AK451" i="1" s="1"/>
  <c r="AJ662" i="1"/>
  <c r="AJ255" i="1"/>
  <c r="AK255" i="1" s="1"/>
  <c r="AJ116" i="1"/>
  <c r="AJ787" i="1"/>
  <c r="AJ686" i="1"/>
  <c r="AJ100" i="1"/>
  <c r="AJ184" i="1"/>
  <c r="AK184" i="1" s="1"/>
  <c r="AJ550" i="1"/>
  <c r="AJ401" i="1"/>
  <c r="AJ52" i="1"/>
  <c r="AJ444" i="1"/>
  <c r="AJ287" i="1"/>
  <c r="AJ51" i="1"/>
  <c r="AJ17" i="1"/>
  <c r="AJ359" i="1"/>
  <c r="AJ153" i="1"/>
  <c r="AJ420" i="1"/>
  <c r="AJ767" i="1"/>
  <c r="AJ732" i="1"/>
  <c r="AJ853" i="1"/>
  <c r="AJ730" i="1"/>
  <c r="AJ739" i="1"/>
  <c r="AJ729" i="1"/>
  <c r="AJ286" i="1"/>
  <c r="AK286" i="1" s="1"/>
  <c r="AJ358" i="1"/>
  <c r="AJ474" i="1"/>
  <c r="AJ419" i="1"/>
  <c r="AJ148" i="1"/>
  <c r="AJ129" i="1"/>
  <c r="AK129" i="1" s="1"/>
  <c r="AJ90" i="1"/>
  <c r="AJ734" i="1"/>
  <c r="AJ629" i="1"/>
  <c r="AJ644" i="1"/>
  <c r="AJ410" i="1"/>
  <c r="AJ128" i="1"/>
  <c r="AJ603" i="1"/>
  <c r="AJ728" i="1"/>
  <c r="AK728" i="1" s="1"/>
  <c r="AJ727" i="1"/>
  <c r="AK727" i="1" s="1"/>
  <c r="AJ282" i="1"/>
  <c r="AJ281" i="1"/>
  <c r="AJ115" i="1"/>
  <c r="AJ619" i="1"/>
  <c r="AJ472" i="1"/>
  <c r="AJ683" i="1"/>
  <c r="AJ230" i="1"/>
  <c r="AJ418" i="1"/>
  <c r="AJ114" i="1"/>
  <c r="AJ471" i="1"/>
  <c r="AK471" i="1" s="1"/>
  <c r="AJ169" i="1"/>
  <c r="AJ459" i="1"/>
  <c r="AK459" i="1" s="1"/>
  <c r="AL459" i="1" s="1"/>
  <c r="AJ16" i="1"/>
  <c r="AJ228" i="1"/>
  <c r="AJ65" i="1"/>
  <c r="AJ824" i="1"/>
  <c r="AJ343" i="1"/>
  <c r="AJ64" i="1"/>
  <c r="AJ24" i="1"/>
  <c r="AJ650" i="1"/>
  <c r="AJ127" i="1"/>
  <c r="AJ589" i="1"/>
  <c r="AJ541" i="1"/>
  <c r="AJ698" i="1"/>
  <c r="AJ98" i="1"/>
  <c r="AJ649" i="1"/>
  <c r="AJ830" i="1"/>
  <c r="AJ681" i="1"/>
  <c r="AJ641" i="1"/>
  <c r="AJ346" i="1"/>
  <c r="AJ851" i="1"/>
  <c r="AJ304" i="1"/>
  <c r="AJ838" i="1"/>
  <c r="AJ209" i="1"/>
  <c r="AJ120" i="1"/>
  <c r="AJ588" i="1"/>
  <c r="AJ723" i="1"/>
  <c r="AJ742" i="1"/>
  <c r="AJ15" i="1"/>
  <c r="AJ97" i="1"/>
  <c r="AJ333" i="1"/>
  <c r="AJ277" i="1"/>
  <c r="AJ71" i="1"/>
  <c r="AJ423" i="1"/>
  <c r="AJ821" i="1"/>
  <c r="AJ655" i="1"/>
  <c r="AJ276" i="1"/>
  <c r="AJ275" i="1"/>
  <c r="AK275" i="1" s="1"/>
  <c r="AJ607" i="1"/>
  <c r="AJ126" i="1"/>
  <c r="AJ837" i="1"/>
  <c r="AK837" i="1" s="1"/>
  <c r="AJ678" i="1"/>
  <c r="AJ605" i="1"/>
  <c r="AK605" i="1" s="1"/>
  <c r="AJ317" i="1"/>
  <c r="AJ623" i="1"/>
  <c r="AJ342" i="1"/>
  <c r="AK342" i="1" s="1"/>
  <c r="AJ42" i="1"/>
  <c r="AJ69" i="1"/>
  <c r="AJ502" i="1"/>
  <c r="AJ511" i="1"/>
  <c r="AJ88" i="1"/>
  <c r="AJ829" i="1"/>
  <c r="AJ774" i="1"/>
  <c r="AJ390" i="1"/>
  <c r="AJ63" i="1"/>
  <c r="AJ788" i="1"/>
  <c r="AJ321" i="1"/>
  <c r="AJ177" i="1"/>
  <c r="AJ416" i="1"/>
  <c r="AJ849" i="1"/>
  <c r="AK849" i="1" s="1"/>
  <c r="AJ755" i="1"/>
  <c r="AJ312" i="1"/>
  <c r="AJ31" i="1"/>
  <c r="AJ675" i="1"/>
  <c r="AJ263" i="1"/>
  <c r="AJ398" i="1"/>
  <c r="AJ864" i="1"/>
  <c r="AJ569" i="1"/>
  <c r="AJ225" i="1"/>
  <c r="AJ858" i="1"/>
  <c r="AJ773" i="1"/>
  <c r="AJ364" i="1"/>
  <c r="AJ585" i="1"/>
  <c r="AJ298" i="1"/>
  <c r="AK298" i="1" s="1"/>
  <c r="AJ708" i="1"/>
  <c r="AJ330" i="1"/>
  <c r="AJ62" i="1"/>
  <c r="AJ68" i="1"/>
  <c r="AJ594" i="1"/>
  <c r="AJ673" i="1"/>
  <c r="AJ466" i="1"/>
  <c r="AJ519" i="1"/>
  <c r="AJ48" i="1"/>
  <c r="AJ717" i="1"/>
  <c r="AJ828" i="1"/>
  <c r="AJ455" i="1"/>
  <c r="AJ404" i="1"/>
  <c r="AJ558" i="1"/>
  <c r="AJ136" i="1"/>
  <c r="AK136" i="1" s="1"/>
  <c r="AJ646" i="1"/>
  <c r="AJ527" i="1"/>
  <c r="AJ78" i="1"/>
  <c r="AJ172" i="1"/>
  <c r="AJ216" i="1"/>
  <c r="AJ482" i="1"/>
  <c r="AJ772" i="1"/>
  <c r="AJ329" i="1"/>
  <c r="AJ305" i="1"/>
  <c r="AJ580" i="1"/>
  <c r="AJ192" i="1"/>
  <c r="AJ769" i="1"/>
  <c r="AJ827" i="1"/>
  <c r="AJ135" i="1"/>
  <c r="AJ258" i="1"/>
  <c r="AJ214" i="1"/>
  <c r="AJ328" i="1"/>
  <c r="AJ378" i="1"/>
  <c r="AJ753" i="1"/>
  <c r="AJ592" i="1"/>
  <c r="AJ173" i="1"/>
  <c r="AJ501" i="1"/>
  <c r="AJ61" i="1"/>
  <c r="AJ240" i="1"/>
  <c r="AJ22" i="1"/>
  <c r="AJ847" i="1"/>
  <c r="AJ86" i="1"/>
  <c r="AJ578" i="1"/>
  <c r="AJ145" i="1"/>
  <c r="AJ761" i="1"/>
  <c r="AJ746" i="1"/>
  <c r="AJ236" i="1"/>
  <c r="AJ268" i="1"/>
  <c r="AJ445" i="1"/>
  <c r="AJ203" i="1"/>
  <c r="AJ826" i="1"/>
  <c r="AK826" i="1" s="1"/>
  <c r="AJ310" i="1"/>
  <c r="AJ190" i="1"/>
  <c r="AJ463" i="1"/>
  <c r="AJ480" i="1"/>
  <c r="AK480" i="1" s="1"/>
  <c r="AJ666" i="1"/>
  <c r="AJ555" i="1"/>
  <c r="AJ825" i="1"/>
  <c r="AJ377" i="1"/>
  <c r="AJ518" i="1"/>
  <c r="AJ291" i="1"/>
  <c r="AJ47" i="1"/>
  <c r="AJ794" i="1"/>
  <c r="AJ700" i="1"/>
  <c r="AJ751" i="1"/>
  <c r="AJ577" i="1"/>
  <c r="AJ714" i="1"/>
  <c r="AJ383" i="1"/>
  <c r="AJ386" i="1"/>
  <c r="AJ84" i="1"/>
  <c r="AJ658" i="1"/>
  <c r="AJ492" i="1"/>
  <c r="AJ349" i="1"/>
  <c r="AJ426" i="1"/>
  <c r="AJ191" i="1"/>
  <c r="AJ66" i="1"/>
  <c r="AJ201" i="1"/>
  <c r="AJ745" i="1"/>
  <c r="AJ12" i="1"/>
  <c r="AJ517" i="1"/>
  <c r="AK517" i="1" s="1"/>
  <c r="AJ338" i="1"/>
  <c r="AJ91" i="1"/>
  <c r="AJ814" i="1"/>
  <c r="AJ687" i="1"/>
  <c r="AK687" i="1" s="1"/>
  <c r="AJ221" i="1"/>
  <c r="AJ515" i="1"/>
  <c r="AJ807" i="1"/>
  <c r="AJ233" i="1"/>
  <c r="AJ185" i="1"/>
  <c r="AJ443" i="1"/>
  <c r="AJ122" i="1"/>
  <c r="AK122" i="1" s="1"/>
  <c r="AJ791" i="1"/>
  <c r="AJ634" i="1"/>
  <c r="AJ633" i="1"/>
  <c r="AJ460" i="1"/>
  <c r="AJ778" i="1"/>
  <c r="AJ434" i="1"/>
  <c r="AJ786" i="1"/>
  <c r="AJ842" i="1"/>
  <c r="AJ143" i="1"/>
  <c r="AJ250" i="1"/>
  <c r="AJ171" i="1"/>
  <c r="AJ685" i="1"/>
  <c r="AK685" i="1" s="1"/>
  <c r="AJ553" i="1"/>
  <c r="AJ488" i="1"/>
  <c r="AJ189" i="1"/>
  <c r="AK189" i="1" s="1"/>
  <c r="AJ433" i="1"/>
  <c r="AJ529" i="1"/>
  <c r="AJ598" i="1"/>
  <c r="AJ733" i="1"/>
  <c r="AJ614" i="1"/>
  <c r="AJ866" i="1"/>
  <c r="AJ32" i="1"/>
  <c r="AJ737" i="1"/>
  <c r="AJ232" i="1"/>
  <c r="AK232" i="1" s="1"/>
  <c r="AJ314" i="1"/>
  <c r="AJ50" i="1"/>
  <c r="AJ76" i="1"/>
  <c r="AJ610" i="1"/>
  <c r="AJ696" i="1"/>
  <c r="AJ630" i="1"/>
  <c r="AJ57" i="1"/>
  <c r="AJ564" i="1"/>
  <c r="AJ308" i="1"/>
  <c r="AJ573" i="1"/>
  <c r="AK573" i="1" s="1"/>
  <c r="AJ231" i="1"/>
  <c r="AJ832" i="1"/>
  <c r="AJ486" i="1"/>
  <c r="AJ283" i="1"/>
  <c r="AJ528" i="1"/>
  <c r="AJ726" i="1"/>
  <c r="AJ643" i="1"/>
  <c r="AJ254" i="1"/>
  <c r="AJ181" i="1"/>
  <c r="AJ348" i="1"/>
  <c r="AJ461" i="1"/>
  <c r="AJ618" i="1"/>
  <c r="AJ812" i="1"/>
  <c r="AJ113" i="1"/>
  <c r="AJ545" i="1"/>
  <c r="AJ544" i="1"/>
  <c r="AJ319" i="1"/>
  <c r="AJ856" i="1"/>
  <c r="AJ211" i="1"/>
  <c r="AJ295" i="1"/>
  <c r="AJ617" i="1"/>
  <c r="AJ822" i="1"/>
  <c r="AJ34" i="1"/>
  <c r="AJ374" i="1"/>
  <c r="AJ505" i="1"/>
  <c r="AJ784" i="1"/>
  <c r="AJ430" i="1"/>
  <c r="AJ789" i="1"/>
  <c r="AJ292" i="1"/>
  <c r="AJ318" i="1"/>
  <c r="AJ334" i="1"/>
  <c r="AJ152" i="1"/>
  <c r="AJ477" i="1"/>
  <c r="AJ626" i="1"/>
  <c r="AJ852" i="1"/>
  <c r="AJ373" i="1"/>
  <c r="AJ222" i="1"/>
  <c r="AJ307" i="1"/>
  <c r="AJ208" i="1"/>
  <c r="AJ429" i="1"/>
  <c r="AJ783" i="1"/>
  <c r="AK783" i="1" s="1"/>
  <c r="AJ289" i="1"/>
  <c r="AK289" i="1" s="1"/>
  <c r="AJ587" i="1"/>
  <c r="AJ119" i="1"/>
  <c r="AJ381" i="1"/>
  <c r="AJ72" i="1"/>
  <c r="AJ199" i="1"/>
  <c r="AK199" i="1" s="1"/>
  <c r="AJ801" i="1"/>
  <c r="AJ380" i="1"/>
  <c r="AJ485" i="1"/>
  <c r="AJ379" i="1"/>
  <c r="AJ765" i="1"/>
  <c r="AJ470" i="1"/>
  <c r="AJ29" i="1"/>
  <c r="AJ820" i="1"/>
  <c r="AJ484" i="1"/>
  <c r="AJ392" i="1"/>
  <c r="AJ332" i="1"/>
  <c r="AJ368" i="1"/>
  <c r="AJ810" i="1"/>
  <c r="AJ112" i="1"/>
  <c r="AJ799" i="1"/>
  <c r="AJ400" i="1"/>
  <c r="AJ452" i="1"/>
  <c r="AJ218" i="1"/>
  <c r="AJ253" i="1"/>
  <c r="AJ367" i="1"/>
  <c r="AJ198" i="1"/>
  <c r="AJ692" i="1"/>
  <c r="AJ576" i="1"/>
  <c r="AJ456" i="1"/>
  <c r="AJ498" i="1"/>
  <c r="AJ571" i="1"/>
  <c r="AJ688" i="1"/>
  <c r="AJ428" i="1"/>
  <c r="AJ719" i="1"/>
  <c r="AJ560" i="1"/>
  <c r="AJ13" i="1"/>
  <c r="AJ674" i="1"/>
  <c r="AJ521" i="1"/>
  <c r="AJ640" i="1"/>
  <c r="AJ139" i="1"/>
  <c r="AJ125" i="1"/>
  <c r="AK125" i="1" s="1"/>
  <c r="AJ79" i="1"/>
  <c r="AJ176" i="1"/>
  <c r="AK176" i="1" s="1"/>
  <c r="AJ520" i="1"/>
  <c r="AJ110" i="1"/>
  <c r="AJ763" i="1"/>
  <c r="AJ659" i="1"/>
  <c r="AJ868" i="1"/>
  <c r="AJ439" i="1"/>
  <c r="AK439" i="1" s="1"/>
  <c r="AJ252" i="1"/>
  <c r="AK252" i="1" s="1"/>
  <c r="AJ138" i="1"/>
  <c r="AJ55" i="1"/>
  <c r="AJ137" i="1"/>
  <c r="AJ706" i="1"/>
  <c r="AJ206" i="1"/>
  <c r="AJ25" i="1"/>
  <c r="AJ639" i="1"/>
  <c r="AJ162" i="1"/>
  <c r="AJ54" i="1"/>
  <c r="AJ583" i="1"/>
  <c r="AJ539" i="1"/>
  <c r="AJ175" i="1"/>
  <c r="AJ638" i="1"/>
  <c r="AJ204" i="1"/>
  <c r="AJ241" i="1"/>
  <c r="AJ716" i="1"/>
  <c r="AJ741" i="1"/>
  <c r="AK741" i="1" s="1"/>
  <c r="AJ537" i="1"/>
  <c r="AJ311" i="1"/>
  <c r="AK311" i="1" s="1"/>
  <c r="AJ453" i="1"/>
  <c r="AJ107" i="1"/>
  <c r="AJ762" i="1"/>
  <c r="AJ645" i="1"/>
  <c r="AJ526" i="1"/>
  <c r="AK526" i="1" s="1"/>
  <c r="AJ196" i="1"/>
  <c r="AJ536" i="1"/>
  <c r="AJ622" i="1"/>
  <c r="AJ160" i="1"/>
  <c r="AJ306" i="1"/>
  <c r="AJ818" i="1"/>
  <c r="AK818" i="1" s="1"/>
  <c r="AJ834" i="1"/>
  <c r="AJ269" i="1"/>
  <c r="AJ87" i="1"/>
  <c r="AJ446" i="1"/>
  <c r="AJ669" i="1"/>
  <c r="AK669" i="1" s="1"/>
  <c r="AJ35" i="1"/>
  <c r="AJ715" i="1"/>
  <c r="AJ174" i="1"/>
  <c r="AJ60" i="1"/>
  <c r="AJ857" i="1"/>
  <c r="AJ861" i="1"/>
  <c r="AJ23" i="1"/>
  <c r="AJ117" i="1"/>
  <c r="AJ493" i="1"/>
  <c r="AJ123" i="1"/>
  <c r="AJ85" i="1"/>
  <c r="AJ860" i="1"/>
  <c r="AK860" i="1" s="1"/>
  <c r="AJ39" i="1"/>
  <c r="AJ760" i="1"/>
  <c r="AJ846" i="1"/>
  <c r="AJ309" i="1"/>
  <c r="AK309" i="1" s="1"/>
  <c r="AJ740" i="1"/>
  <c r="AJ267" i="1"/>
  <c r="AJ168" i="1"/>
  <c r="AJ322" i="1"/>
  <c r="AK322" i="1" s="1"/>
  <c r="AJ324" i="1"/>
  <c r="AJ212" i="1"/>
  <c r="AJ36" i="1"/>
  <c r="AJ635" i="1"/>
  <c r="AJ507" i="1"/>
  <c r="AJ758" i="1"/>
  <c r="AJ620" i="1"/>
  <c r="AJ691" i="1"/>
  <c r="AJ651" i="1"/>
  <c r="AK651" i="1" s="1"/>
  <c r="AJ156" i="1"/>
  <c r="AJ261" i="1"/>
  <c r="AJ144" i="1"/>
  <c r="AJ713" i="1"/>
  <c r="AK713" i="1" s="1"/>
  <c r="AJ38" i="1"/>
  <c r="AJ750" i="1"/>
  <c r="AJ20" i="1"/>
  <c r="AJ339" i="1"/>
  <c r="AJ844" i="1"/>
  <c r="AJ316" i="1"/>
  <c r="AK316" i="1" s="1"/>
  <c r="AJ478" i="1"/>
  <c r="Z11" i="1"/>
  <c r="AB45" i="1" s="1"/>
  <c r="AM45" i="1" s="1"/>
  <c r="AO45" i="1" s="1"/>
  <c r="AP45" i="1" s="1"/>
  <c r="AT45" i="1" s="1"/>
  <c r="S478" i="1"/>
  <c r="S506" i="1"/>
  <c r="S792" i="1"/>
  <c r="AF792" i="1" s="1"/>
  <c r="AH792" i="1" s="1"/>
  <c r="S12" i="1"/>
  <c r="S316" i="1"/>
  <c r="S712" i="1"/>
  <c r="AF712" i="1" s="1"/>
  <c r="AH712" i="1" s="1"/>
  <c r="S237" i="1"/>
  <c r="AG237" i="1" s="1"/>
  <c r="S745" i="1"/>
  <c r="S844" i="1"/>
  <c r="AF844" i="1" s="1"/>
  <c r="S238" i="1"/>
  <c r="S782" i="1"/>
  <c r="S201" i="1"/>
  <c r="AG201" i="1" s="1"/>
  <c r="S339" i="1"/>
  <c r="S833" i="1"/>
  <c r="S425" i="1"/>
  <c r="S66" i="1"/>
  <c r="S20" i="1"/>
  <c r="AG20" i="1" s="1"/>
  <c r="S845" i="1"/>
  <c r="S18" i="1"/>
  <c r="AG18" i="1" s="1"/>
  <c r="S191" i="1"/>
  <c r="AG191" i="1" s="1"/>
  <c r="S750" i="1"/>
  <c r="AF750" i="1" s="1"/>
  <c r="S397" i="1"/>
  <c r="S606" i="1"/>
  <c r="AG606" i="1" s="1"/>
  <c r="S426" i="1"/>
  <c r="S260" i="1"/>
  <c r="S554" i="1"/>
  <c r="S349" i="1"/>
  <c r="S38" i="1"/>
  <c r="S664" i="1"/>
  <c r="S479" i="1"/>
  <c r="AG479" i="1" s="1"/>
  <c r="S492" i="1"/>
  <c r="S713" i="1"/>
  <c r="S689" i="1"/>
  <c r="S104" i="1"/>
  <c r="S658" i="1"/>
  <c r="S144" i="1"/>
  <c r="S402" i="1"/>
  <c r="S133" i="1"/>
  <c r="AF133" i="1" s="1"/>
  <c r="AH133" i="1" s="1"/>
  <c r="S84" i="1"/>
  <c r="S261" i="1"/>
  <c r="S58" i="1"/>
  <c r="S531" i="1"/>
  <c r="S386" i="1"/>
  <c r="S156" i="1"/>
  <c r="AF156" i="1" s="1"/>
  <c r="S793" i="1"/>
  <c r="AF793" i="1" s="1"/>
  <c r="S59" i="1"/>
  <c r="S383" i="1"/>
  <c r="S651" i="1"/>
  <c r="S699" i="1"/>
  <c r="AF699" i="1" s="1"/>
  <c r="S422" i="1"/>
  <c r="S714" i="1"/>
  <c r="AF714" i="1" s="1"/>
  <c r="S691" i="1"/>
  <c r="AF691" i="1" s="1"/>
  <c r="S257" i="1"/>
  <c r="S376" i="1"/>
  <c r="S577" i="1"/>
  <c r="S620" i="1"/>
  <c r="S46" i="1"/>
  <c r="AG46" i="1" s="1"/>
  <c r="S105" i="1"/>
  <c r="S751" i="1"/>
  <c r="AF751" i="1" s="1"/>
  <c r="S758" i="1"/>
  <c r="S19" i="1"/>
  <c r="S370" i="1"/>
  <c r="S700" i="1"/>
  <c r="AG700" i="1" s="1"/>
  <c r="S507" i="1"/>
  <c r="S323" i="1"/>
  <c r="S150" i="1"/>
  <c r="S794" i="1"/>
  <c r="AF794" i="1" s="1"/>
  <c r="S635" i="1"/>
  <c r="S413" i="1"/>
  <c r="S665" i="1"/>
  <c r="S47" i="1"/>
  <c r="S36" i="1"/>
  <c r="AG36" i="1" s="1"/>
  <c r="S350" i="1"/>
  <c r="S744" i="1"/>
  <c r="S291" i="1"/>
  <c r="AG291" i="1" s="1"/>
  <c r="S212" i="1"/>
  <c r="AF212" i="1" s="1"/>
  <c r="S532" i="1"/>
  <c r="S454" i="1"/>
  <c r="S518" i="1"/>
  <c r="S324" i="1"/>
  <c r="S462" i="1"/>
  <c r="S106" i="1"/>
  <c r="S377" i="1"/>
  <c r="S322" i="1"/>
  <c r="S157" i="1"/>
  <c r="AG157" i="1" s="1"/>
  <c r="S202" i="1"/>
  <c r="S825" i="1"/>
  <c r="AF825" i="1" s="1"/>
  <c r="S168" i="1"/>
  <c r="AF168" i="1" s="1"/>
  <c r="AH168" i="1" s="1"/>
  <c r="S508" i="1"/>
  <c r="S213" i="1"/>
  <c r="S555" i="1"/>
  <c r="S267" i="1"/>
  <c r="AG267" i="1" s="1"/>
  <c r="S297" i="1"/>
  <c r="AG297" i="1" s="1"/>
  <c r="S616" i="1"/>
  <c r="S666" i="1"/>
  <c r="S740" i="1"/>
  <c r="AG740" i="1" s="1"/>
  <c r="S759" i="1"/>
  <c r="S768" i="1"/>
  <c r="S480" i="1"/>
  <c r="S309" i="1"/>
  <c r="S414" i="1"/>
  <c r="S556" i="1"/>
  <c r="S463" i="1"/>
  <c r="S846" i="1"/>
  <c r="S636" i="1"/>
  <c r="S667" i="1"/>
  <c r="S190" i="1"/>
  <c r="AG190" i="1" s="1"/>
  <c r="S760" i="1"/>
  <c r="S817" i="1"/>
  <c r="S525" i="1"/>
  <c r="AF525" i="1" s="1"/>
  <c r="S310" i="1"/>
  <c r="AF310" i="1" s="1"/>
  <c r="AH310" i="1" s="1"/>
  <c r="S39" i="1"/>
  <c r="S325" i="1"/>
  <c r="S320" i="1"/>
  <c r="S826" i="1"/>
  <c r="S860" i="1"/>
  <c r="S251" i="1"/>
  <c r="AF251" i="1" s="1"/>
  <c r="S223" i="1"/>
  <c r="S203" i="1"/>
  <c r="S85" i="1"/>
  <c r="S93" i="1"/>
  <c r="AF93" i="1" s="1"/>
  <c r="S108" i="1"/>
  <c r="S445" i="1"/>
  <c r="S123" i="1"/>
  <c r="S21" i="1"/>
  <c r="AF21" i="1" s="1"/>
  <c r="S436" i="1"/>
  <c r="S268" i="1"/>
  <c r="AG268" i="1" s="1"/>
  <c r="S493" i="1"/>
  <c r="S103" i="1"/>
  <c r="AG103" i="1" s="1"/>
  <c r="S94" i="1"/>
  <c r="AG94" i="1" s="1"/>
  <c r="S236" i="1"/>
  <c r="AF236" i="1" s="1"/>
  <c r="S117" i="1"/>
  <c r="S124" i="1"/>
  <c r="AF124" i="1" s="1"/>
  <c r="S668" i="1"/>
  <c r="AF668" i="1" s="1"/>
  <c r="S746" i="1"/>
  <c r="S23" i="1"/>
  <c r="AF23" i="1" s="1"/>
  <c r="S118" i="1"/>
  <c r="S195" i="1"/>
  <c r="S761" i="1"/>
  <c r="S861" i="1"/>
  <c r="S239" i="1"/>
  <c r="S701" i="1"/>
  <c r="S145" i="1"/>
  <c r="S857" i="1"/>
  <c r="AF857" i="1" s="1"/>
  <c r="S621" i="1"/>
  <c r="S388" i="1"/>
  <c r="S578" i="1"/>
  <c r="S60" i="1"/>
  <c r="S533" i="1"/>
  <c r="S752" i="1"/>
  <c r="S86" i="1"/>
  <c r="AG86" i="1" s="1"/>
  <c r="S174" i="1"/>
  <c r="S77" i="1"/>
  <c r="S326" i="1"/>
  <c r="AF326" i="1" s="1"/>
  <c r="AH326" i="1" s="1"/>
  <c r="S847" i="1"/>
  <c r="AF847" i="1" s="1"/>
  <c r="AH847" i="1" s="1"/>
  <c r="S715" i="1"/>
  <c r="AF715" i="1" s="1"/>
  <c r="S327" i="1"/>
  <c r="S95" i="1"/>
  <c r="S22" i="1"/>
  <c r="AG22" i="1" s="1"/>
  <c r="S35" i="1"/>
  <c r="AF35" i="1" s="1"/>
  <c r="S83" i="1"/>
  <c r="S134" i="1"/>
  <c r="S240" i="1"/>
  <c r="S669" i="1"/>
  <c r="S27" i="1"/>
  <c r="AG27" i="1" s="1"/>
  <c r="S303" i="1"/>
  <c r="AF303" i="1" s="1"/>
  <c r="S61" i="1"/>
  <c r="S446" i="1"/>
  <c r="S813" i="1"/>
  <c r="AG813" i="1" s="1"/>
  <c r="S403" i="1"/>
  <c r="S501" i="1"/>
  <c r="S87" i="1"/>
  <c r="S579" i="1"/>
  <c r="AF579" i="1" s="1"/>
  <c r="S158" i="1"/>
  <c r="S173" i="1"/>
  <c r="S269" i="1"/>
  <c r="AG269" i="1" s="1"/>
  <c r="S494" i="1"/>
  <c r="S159" i="1"/>
  <c r="S592" i="1"/>
  <c r="S834" i="1"/>
  <c r="S534" i="1"/>
  <c r="S637" i="1"/>
  <c r="S753" i="1"/>
  <c r="S818" i="1"/>
  <c r="S447" i="1"/>
  <c r="S448" i="1"/>
  <c r="S378" i="1"/>
  <c r="S306" i="1"/>
  <c r="S270" i="1"/>
  <c r="AF270" i="1" s="1"/>
  <c r="S535" i="1"/>
  <c r="S328" i="1"/>
  <c r="S160" i="1"/>
  <c r="S754" i="1"/>
  <c r="S848" i="1"/>
  <c r="AF848" i="1" s="1"/>
  <c r="S214" i="1"/>
  <c r="S622" i="1"/>
  <c r="S796" i="1"/>
  <c r="AG796" i="1" s="1"/>
  <c r="S557" i="1"/>
  <c r="S258" i="1"/>
  <c r="S536" i="1"/>
  <c r="S40" i="1"/>
  <c r="S481" i="1"/>
  <c r="S135" i="1"/>
  <c r="AF135" i="1" s="1"/>
  <c r="S196" i="1"/>
  <c r="AF196" i="1" s="1"/>
  <c r="AH196" i="1" s="1"/>
  <c r="S362" i="1"/>
  <c r="S747" i="1"/>
  <c r="S827" i="1"/>
  <c r="S526" i="1"/>
  <c r="S495" i="1"/>
  <c r="S690" i="1"/>
  <c r="AG690" i="1" s="1"/>
  <c r="S769" i="1"/>
  <c r="S645" i="1"/>
  <c r="S509" i="1"/>
  <c r="S437" i="1"/>
  <c r="S192" i="1"/>
  <c r="AG192" i="1" s="1"/>
  <c r="S762" i="1"/>
  <c r="S67" i="1"/>
  <c r="AF67" i="1" s="1"/>
  <c r="S30" i="1"/>
  <c r="AG30" i="1" s="1"/>
  <c r="S580" i="1"/>
  <c r="AF580" i="1" s="1"/>
  <c r="S107" i="1"/>
  <c r="S215" i="1"/>
  <c r="S862" i="1"/>
  <c r="S305" i="1"/>
  <c r="AG305" i="1" s="1"/>
  <c r="S453" i="1"/>
  <c r="S568" i="1"/>
  <c r="S271" i="1"/>
  <c r="AG271" i="1" s="1"/>
  <c r="S329" i="1"/>
  <c r="S311" i="1"/>
  <c r="S835" i="1"/>
  <c r="AF835" i="1" s="1"/>
  <c r="S262" i="1"/>
  <c r="S772" i="1"/>
  <c r="S537" i="1"/>
  <c r="S702" i="1"/>
  <c r="AG702" i="1" s="1"/>
  <c r="S693" i="1"/>
  <c r="AF693" i="1" s="1"/>
  <c r="S482" i="1"/>
  <c r="S741" i="1"/>
  <c r="S510" i="1"/>
  <c r="S464" i="1"/>
  <c r="S216" i="1"/>
  <c r="S716" i="1"/>
  <c r="AF716" i="1" s="1"/>
  <c r="S670" i="1"/>
  <c r="AF670" i="1" s="1"/>
  <c r="S396" i="1"/>
  <c r="S172" i="1"/>
  <c r="S241" i="1"/>
  <c r="S538" i="1"/>
  <c r="S581" i="1"/>
  <c r="S78" i="1"/>
  <c r="S204" i="1"/>
  <c r="S671" i="1"/>
  <c r="AF671" i="1" s="1"/>
  <c r="S272" i="1"/>
  <c r="S527" i="1"/>
  <c r="S638" i="1"/>
  <c r="S438" i="1"/>
  <c r="S604" i="1"/>
  <c r="AF604" i="1" s="1"/>
  <c r="S646" i="1"/>
  <c r="AG646" i="1" s="1"/>
  <c r="S175" i="1"/>
  <c r="AG175" i="1" s="1"/>
  <c r="S593" i="1"/>
  <c r="S109" i="1"/>
  <c r="S136" i="1"/>
  <c r="S539" i="1"/>
  <c r="AG539" i="1" s="1"/>
  <c r="S582" i="1"/>
  <c r="S161" i="1"/>
  <c r="S558" i="1"/>
  <c r="S583" i="1"/>
  <c r="S465" i="1"/>
  <c r="S672" i="1"/>
  <c r="S404" i="1"/>
  <c r="S54" i="1"/>
  <c r="AF54" i="1" s="1"/>
  <c r="AH54" i="1" s="1"/>
  <c r="S205" i="1"/>
  <c r="S797" i="1"/>
  <c r="AG797" i="1" s="1"/>
  <c r="S455" i="1"/>
  <c r="S162" i="1"/>
  <c r="S584" i="1"/>
  <c r="S224" i="1"/>
  <c r="S828" i="1"/>
  <c r="S639" i="1"/>
  <c r="S41" i="1"/>
  <c r="S242" i="1"/>
  <c r="S717" i="1"/>
  <c r="S25" i="1"/>
  <c r="AG25" i="1" s="1"/>
  <c r="S217" i="1"/>
  <c r="S496" i="1"/>
  <c r="S48" i="1"/>
  <c r="S206" i="1"/>
  <c r="S163" i="1"/>
  <c r="S405" i="1"/>
  <c r="S519" i="1"/>
  <c r="S706" i="1"/>
  <c r="S613" i="1"/>
  <c r="S243" i="1"/>
  <c r="S466" i="1"/>
  <c r="S137" i="1"/>
  <c r="S406" i="1"/>
  <c r="S707" i="1"/>
  <c r="S673" i="1"/>
  <c r="S55" i="1"/>
  <c r="S415" i="1"/>
  <c r="AF415" i="1" s="1"/>
  <c r="S244" i="1"/>
  <c r="S594" i="1"/>
  <c r="AF594" i="1" s="1"/>
  <c r="AH594" i="1" s="1"/>
  <c r="S138" i="1"/>
  <c r="S273" i="1"/>
  <c r="AG273" i="1" s="1"/>
  <c r="S146" i="1"/>
  <c r="S68" i="1"/>
  <c r="S252" i="1"/>
  <c r="S551" i="1"/>
  <c r="S836" i="1"/>
  <c r="AF836" i="1" s="1"/>
  <c r="S62" i="1"/>
  <c r="S439" i="1"/>
  <c r="AI439" i="1" s="1"/>
  <c r="S149" i="1"/>
  <c r="S483" i="1"/>
  <c r="S330" i="1"/>
  <c r="AG330" i="1" s="1"/>
  <c r="S868" i="1"/>
  <c r="AF868" i="1" s="1"/>
  <c r="AH868" i="1" s="1"/>
  <c r="S816" i="1"/>
  <c r="S345" i="1"/>
  <c r="S708" i="1"/>
  <c r="S659" i="1"/>
  <c r="S302" i="1"/>
  <c r="AF302" i="1" s="1"/>
  <c r="AH302" i="1" s="1"/>
  <c r="S718" i="1"/>
  <c r="S298" i="1"/>
  <c r="S763" i="1"/>
  <c r="S449" i="1"/>
  <c r="S427" i="1"/>
  <c r="S585" i="1"/>
  <c r="S110" i="1"/>
  <c r="S497" i="1"/>
  <c r="S363" i="1"/>
  <c r="S364" i="1"/>
  <c r="S520" i="1"/>
  <c r="S33" i="1"/>
  <c r="AG33" i="1" s="1"/>
  <c r="S96" i="1"/>
  <c r="S773" i="1"/>
  <c r="S176" i="1"/>
  <c r="S748" i="1"/>
  <c r="AF748" i="1" s="1"/>
  <c r="S863" i="1"/>
  <c r="S858" i="1"/>
  <c r="AF858" i="1" s="1"/>
  <c r="S79" i="1"/>
  <c r="S467" i="1"/>
  <c r="S652" i="1"/>
  <c r="S225" i="1"/>
  <c r="S125" i="1"/>
  <c r="S245" i="1"/>
  <c r="S194" i="1"/>
  <c r="AG194" i="1" s="1"/>
  <c r="S569" i="1"/>
  <c r="S139" i="1"/>
  <c r="S197" i="1"/>
  <c r="S246" i="1"/>
  <c r="S864" i="1"/>
  <c r="S640" i="1"/>
  <c r="S389" i="1"/>
  <c r="S709" i="1"/>
  <c r="S398" i="1"/>
  <c r="S521" i="1"/>
  <c r="S540" i="1"/>
  <c r="S559" i="1"/>
  <c r="S263" i="1"/>
  <c r="S674" i="1"/>
  <c r="S340" i="1"/>
  <c r="S764" i="1"/>
  <c r="AF764" i="1" s="1"/>
  <c r="S675" i="1"/>
  <c r="AG675" i="1" s="1"/>
  <c r="S13" i="1"/>
  <c r="S468" i="1"/>
  <c r="S653" i="1"/>
  <c r="S31" i="1"/>
  <c r="S560" i="1"/>
  <c r="S140" i="1"/>
  <c r="S264" i="1"/>
  <c r="S312" i="1"/>
  <c r="S719" i="1"/>
  <c r="S570" i="1"/>
  <c r="S247" i="1"/>
  <c r="S755" i="1"/>
  <c r="S428" i="1"/>
  <c r="S274" i="1"/>
  <c r="AG274" i="1" s="1"/>
  <c r="S313" i="1"/>
  <c r="S849" i="1"/>
  <c r="S688" i="1"/>
  <c r="S798" i="1"/>
  <c r="AG798" i="1" s="1"/>
  <c r="S365" i="1"/>
  <c r="S416" i="1"/>
  <c r="AG416" i="1" s="1"/>
  <c r="S571" i="1"/>
  <c r="S301" i="1"/>
  <c r="AF301" i="1" s="1"/>
  <c r="S371" i="1"/>
  <c r="AF371" i="1" s="1"/>
  <c r="S177" i="1"/>
  <c r="AG177" i="1" s="1"/>
  <c r="S498" i="1"/>
  <c r="S676" i="1"/>
  <c r="S164" i="1"/>
  <c r="S321" i="1"/>
  <c r="AF321" i="1" s="1"/>
  <c r="S456" i="1"/>
  <c r="S399" i="1"/>
  <c r="S341" i="1"/>
  <c r="AF341" i="1" s="1"/>
  <c r="S788" i="1"/>
  <c r="AF788" i="1" s="1"/>
  <c r="AH788" i="1" s="1"/>
  <c r="S576" i="1"/>
  <c r="S151" i="1"/>
  <c r="S165" i="1"/>
  <c r="S63" i="1"/>
  <c r="S692" i="1"/>
  <c r="AF692" i="1" s="1"/>
  <c r="S351" i="1"/>
  <c r="S366" i="1"/>
  <c r="S390" i="1"/>
  <c r="S198" i="1"/>
  <c r="AF198" i="1" s="1"/>
  <c r="S331" i="1"/>
  <c r="S49" i="1"/>
  <c r="S774" i="1"/>
  <c r="S367" i="1"/>
  <c r="S654" i="1"/>
  <c r="S207" i="1"/>
  <c r="S829" i="1"/>
  <c r="S253" i="1"/>
  <c r="S756" i="1"/>
  <c r="S561" i="1"/>
  <c r="S88" i="1"/>
  <c r="S218" i="1"/>
  <c r="S391" i="1"/>
  <c r="S720" i="1"/>
  <c r="S511" i="1"/>
  <c r="S452" i="1"/>
  <c r="S677" i="1"/>
  <c r="S315" i="1"/>
  <c r="AF315" i="1" s="1"/>
  <c r="S502" i="1"/>
  <c r="S400" i="1"/>
  <c r="S361" i="1"/>
  <c r="S780" i="1"/>
  <c r="AF780" i="1" s="1"/>
  <c r="S69" i="1"/>
  <c r="AF69" i="1" s="1"/>
  <c r="AH69" i="1" s="1"/>
  <c r="S799" i="1"/>
  <c r="AG799" i="1" s="1"/>
  <c r="S721" i="1"/>
  <c r="S352" i="1"/>
  <c r="S42" i="1"/>
  <c r="S112" i="1"/>
  <c r="S811" i="1"/>
  <c r="S499" i="1"/>
  <c r="S342" i="1"/>
  <c r="S810" i="1"/>
  <c r="S800" i="1"/>
  <c r="AF800" i="1" s="1"/>
  <c r="S178" i="1"/>
  <c r="AG178" i="1" s="1"/>
  <c r="S623" i="1"/>
  <c r="S368" i="1"/>
  <c r="S805" i="1"/>
  <c r="AG805" i="1" s="1"/>
  <c r="S226" i="1"/>
  <c r="S317" i="1"/>
  <c r="S332" i="1"/>
  <c r="S819" i="1"/>
  <c r="S469" i="1"/>
  <c r="S605" i="1"/>
  <c r="S392" i="1"/>
  <c r="AF392" i="1" s="1"/>
  <c r="AH392" i="1" s="1"/>
  <c r="S586" i="1"/>
  <c r="S147" i="1"/>
  <c r="S678" i="1"/>
  <c r="S484" i="1"/>
  <c r="S417" i="1"/>
  <c r="S393" i="1"/>
  <c r="AF393" i="1" s="1"/>
  <c r="S837" i="1"/>
  <c r="S820" i="1"/>
  <c r="S26" i="1"/>
  <c r="AF26" i="1" s="1"/>
  <c r="AH26" i="1" s="1"/>
  <c r="S186" i="1"/>
  <c r="S126" i="1"/>
  <c r="AF126" i="1" s="1"/>
  <c r="S29" i="1"/>
  <c r="AG29" i="1" s="1"/>
  <c r="S512" i="1"/>
  <c r="S450" i="1"/>
  <c r="AF450" i="1" s="1"/>
  <c r="S607" i="1"/>
  <c r="S470" i="1"/>
  <c r="AF470" i="1" s="1"/>
  <c r="S372" i="1"/>
  <c r="S595" i="1"/>
  <c r="S275" i="1"/>
  <c r="S765" i="1"/>
  <c r="AF765" i="1" s="1"/>
  <c r="S111" i="1"/>
  <c r="S647" i="1"/>
  <c r="AF647" i="1" s="1"/>
  <c r="S276" i="1"/>
  <c r="S379" i="1"/>
  <c r="S596" i="1"/>
  <c r="S624" i="1"/>
  <c r="S655" i="1"/>
  <c r="AF655" i="1" s="1"/>
  <c r="S485" i="1"/>
  <c r="S407" i="1"/>
  <c r="S227" i="1"/>
  <c r="S821" i="1"/>
  <c r="S380" i="1"/>
  <c r="S70" i="1"/>
  <c r="S656" i="1"/>
  <c r="S423" i="1"/>
  <c r="S801" i="1"/>
  <c r="AF801" i="1" s="1"/>
  <c r="S248" i="1"/>
  <c r="S166" i="1"/>
  <c r="S71" i="1"/>
  <c r="AG71" i="1" s="1"/>
  <c r="S199" i="1"/>
  <c r="S293" i="1"/>
  <c r="AG293" i="1" s="1"/>
  <c r="S850" i="1"/>
  <c r="AG850" i="1" s="1"/>
  <c r="S277" i="1"/>
  <c r="S72" i="1"/>
  <c r="S490" i="1"/>
  <c r="S609" i="1"/>
  <c r="AG609" i="1" s="1"/>
  <c r="S333" i="1"/>
  <c r="S381" i="1"/>
  <c r="S802" i="1"/>
  <c r="AF802" i="1" s="1"/>
  <c r="S408" i="1"/>
  <c r="AG408" i="1" s="1"/>
  <c r="S97" i="1"/>
  <c r="AF97" i="1" s="1"/>
  <c r="AH97" i="1" s="1"/>
  <c r="S119" i="1"/>
  <c r="S775" i="1"/>
  <c r="S14" i="1"/>
  <c r="S15" i="1"/>
  <c r="S587" i="1"/>
  <c r="S679" i="1"/>
  <c r="S680" i="1"/>
  <c r="S742" i="1"/>
  <c r="AG742" i="1" s="1"/>
  <c r="S289" i="1"/>
  <c r="S294" i="1"/>
  <c r="AF294" i="1" s="1"/>
  <c r="S722" i="1"/>
  <c r="AF722" i="1" s="1"/>
  <c r="S723" i="1"/>
  <c r="AF723" i="1" s="1"/>
  <c r="S783" i="1"/>
  <c r="S179" i="1"/>
  <c r="S188" i="1"/>
  <c r="AG188" i="1" s="1"/>
  <c r="S588" i="1"/>
  <c r="S429" i="1"/>
  <c r="S187" i="1"/>
  <c r="S457" i="1"/>
  <c r="AF457" i="1" s="1"/>
  <c r="S120" i="1"/>
  <c r="S208" i="1"/>
  <c r="S776" i="1"/>
  <c r="AF776" i="1" s="1"/>
  <c r="S625" i="1"/>
  <c r="S209" i="1"/>
  <c r="S307" i="1"/>
  <c r="AG307" i="1" s="1"/>
  <c r="S781" i="1"/>
  <c r="S409" i="1"/>
  <c r="S838" i="1"/>
  <c r="S222" i="1"/>
  <c r="S299" i="1"/>
  <c r="AG299" i="1" s="1"/>
  <c r="S278" i="1"/>
  <c r="S304" i="1"/>
  <c r="AF304" i="1" s="1"/>
  <c r="S373" i="1"/>
  <c r="S121" i="1"/>
  <c r="AF121" i="1" s="1"/>
  <c r="S394" i="1"/>
  <c r="AF394" i="1" s="1"/>
  <c r="S851" i="1"/>
  <c r="S852" i="1"/>
  <c r="S141" i="1"/>
  <c r="AG141" i="1" s="1"/>
  <c r="S89" i="1"/>
  <c r="AF89" i="1" s="1"/>
  <c r="AH89" i="1" s="1"/>
  <c r="S346" i="1"/>
  <c r="AF346" i="1" s="1"/>
  <c r="S626" i="1"/>
  <c r="S749" i="1"/>
  <c r="AF749" i="1" s="1"/>
  <c r="S648" i="1"/>
  <c r="S641" i="1"/>
  <c r="S477" i="1"/>
  <c r="S279" i="1"/>
  <c r="AF279" i="1" s="1"/>
  <c r="S612" i="1"/>
  <c r="AG612" i="1" s="1"/>
  <c r="S681" i="1"/>
  <c r="AF681" i="1" s="1"/>
  <c r="AH681" i="1" s="1"/>
  <c r="S152" i="1"/>
  <c r="S757" i="1"/>
  <c r="S249" i="1"/>
  <c r="S830" i="1"/>
  <c r="S334" i="1"/>
  <c r="S382" i="1"/>
  <c r="S210" i="1"/>
  <c r="S649" i="1"/>
  <c r="S318" i="1"/>
  <c r="S710" i="1"/>
  <c r="S601" i="1"/>
  <c r="AG601" i="1" s="1"/>
  <c r="S98" i="1"/>
  <c r="S292" i="1"/>
  <c r="AG292" i="1" s="1"/>
  <c r="S353" i="1"/>
  <c r="S724" i="1"/>
  <c r="AF724" i="1" s="1"/>
  <c r="AH724" i="1" s="1"/>
  <c r="S698" i="1"/>
  <c r="AF698" i="1" s="1"/>
  <c r="S789" i="1"/>
  <c r="S180" i="1"/>
  <c r="S80" i="1"/>
  <c r="AG80" i="1" s="1"/>
  <c r="S541" i="1"/>
  <c r="S430" i="1"/>
  <c r="S803" i="1"/>
  <c r="AF803" i="1" s="1"/>
  <c r="S503" i="1"/>
  <c r="S589" i="1"/>
  <c r="S784" i="1"/>
  <c r="S167" i="1"/>
  <c r="S265" i="1"/>
  <c r="S127" i="1"/>
  <c r="AG127" i="1" s="1"/>
  <c r="S505" i="1"/>
  <c r="AG505" i="1" s="1"/>
  <c r="S608" i="1"/>
  <c r="AF608" i="1" s="1"/>
  <c r="S602" i="1"/>
  <c r="AG602" i="1" s="1"/>
  <c r="S650" i="1"/>
  <c r="AG650" i="1" s="1"/>
  <c r="S374" i="1"/>
  <c r="S440" i="1"/>
  <c r="S99" i="1"/>
  <c r="AF99" i="1" s="1"/>
  <c r="S24" i="1"/>
  <c r="AF24" i="1" s="1"/>
  <c r="S34" i="1"/>
  <c r="AF34" i="1" s="1"/>
  <c r="S808" i="1"/>
  <c r="AF808" i="1" s="1"/>
  <c r="S815" i="1"/>
  <c r="S64" i="1"/>
  <c r="S822" i="1"/>
  <c r="AF822" i="1" s="1"/>
  <c r="S43" i="1"/>
  <c r="S347" i="1"/>
  <c r="S343" i="1"/>
  <c r="S617" i="1"/>
  <c r="S642" i="1"/>
  <c r="S458" i="1"/>
  <c r="S824" i="1"/>
  <c r="AF824" i="1" s="1"/>
  <c r="S295" i="1"/>
  <c r="AF295" i="1" s="1"/>
  <c r="S530" i="1"/>
  <c r="S682" i="1"/>
  <c r="S65" i="1"/>
  <c r="S211" i="1"/>
  <c r="S431" i="1"/>
  <c r="S280" i="1"/>
  <c r="AF280" i="1" s="1"/>
  <c r="AH280" i="1" s="1"/>
  <c r="S228" i="1"/>
  <c r="S856" i="1"/>
  <c r="AG856" i="1" s="1"/>
  <c r="S542" i="1"/>
  <c r="S743" i="1"/>
  <c r="AG743" i="1" s="1"/>
  <c r="S16" i="1"/>
  <c r="S319" i="1"/>
  <c r="AF319" i="1" s="1"/>
  <c r="S543" i="1"/>
  <c r="S725" i="1"/>
  <c r="AF725" i="1" s="1"/>
  <c r="AH725" i="1" s="1"/>
  <c r="S459" i="1"/>
  <c r="S544" i="1"/>
  <c r="AF544" i="1" s="1"/>
  <c r="AH544" i="1" s="1"/>
  <c r="S75" i="1"/>
  <c r="S354" i="1"/>
  <c r="S169" i="1"/>
  <c r="AF169" i="1" s="1"/>
  <c r="AH169" i="1" s="1"/>
  <c r="S545" i="1"/>
  <c r="AF545" i="1" s="1"/>
  <c r="S522" i="1"/>
  <c r="S229" i="1"/>
  <c r="S471" i="1"/>
  <c r="S113" i="1"/>
  <c r="S562" i="1"/>
  <c r="AF562" i="1" s="1"/>
  <c r="S259" i="1"/>
  <c r="AF259" i="1" s="1"/>
  <c r="S114" i="1"/>
  <c r="S812" i="1"/>
  <c r="AG812" i="1" s="1"/>
  <c r="S572" i="1"/>
  <c r="AF572" i="1" s="1"/>
  <c r="S777" i="1"/>
  <c r="AF777" i="1" s="1"/>
  <c r="AH777" i="1" s="1"/>
  <c r="S418" i="1"/>
  <c r="S618" i="1"/>
  <c r="S296" i="1"/>
  <c r="AG296" i="1" s="1"/>
  <c r="S865" i="1"/>
  <c r="S230" i="1"/>
  <c r="S461" i="1"/>
  <c r="AF461" i="1" s="1"/>
  <c r="S355" i="1"/>
  <c r="S694" i="1"/>
  <c r="AG694" i="1" s="1"/>
  <c r="S683" i="1"/>
  <c r="AF683" i="1" s="1"/>
  <c r="S348" i="1"/>
  <c r="S491" i="1"/>
  <c r="S28" i="1"/>
  <c r="AG28" i="1" s="1"/>
  <c r="S472" i="1"/>
  <c r="S181" i="1"/>
  <c r="S375" i="1"/>
  <c r="S356" i="1"/>
  <c r="S619" i="1"/>
  <c r="S254" i="1"/>
  <c r="AG254" i="1" s="1"/>
  <c r="S627" i="1"/>
  <c r="AF627" i="1" s="1"/>
  <c r="S357" i="1"/>
  <c r="S115" i="1"/>
  <c r="S643" i="1"/>
  <c r="S628" i="1"/>
  <c r="S56" i="1"/>
  <c r="S281" i="1"/>
  <c r="AG281" i="1" s="1"/>
  <c r="S726" i="1"/>
  <c r="AF726" i="1" s="1"/>
  <c r="AH726" i="1" s="1"/>
  <c r="S546" i="1"/>
  <c r="S170" i="1"/>
  <c r="S282" i="1"/>
  <c r="AG282" i="1" s="1"/>
  <c r="S528" i="1"/>
  <c r="AG528" i="1" s="1"/>
  <c r="S567" i="1"/>
  <c r="S859" i="1"/>
  <c r="AF859" i="1" s="1"/>
  <c r="S727" i="1"/>
  <c r="S283" i="1"/>
  <c r="AG283" i="1" s="1"/>
  <c r="S839" i="1"/>
  <c r="AF839" i="1" s="1"/>
  <c r="S663" i="1"/>
  <c r="S728" i="1"/>
  <c r="S486" i="1"/>
  <c r="S660" i="1"/>
  <c r="AF660" i="1" s="1"/>
  <c r="AH660" i="1" s="1"/>
  <c r="S182" i="1"/>
  <c r="AG182" i="1" s="1"/>
  <c r="S603" i="1"/>
  <c r="AG603" i="1" s="1"/>
  <c r="S832" i="1"/>
  <c r="S513" i="1"/>
  <c r="S473" i="1"/>
  <c r="S128" i="1"/>
  <c r="AF128" i="1" s="1"/>
  <c r="S231" i="1"/>
  <c r="S235" i="1"/>
  <c r="S514" i="1"/>
  <c r="S410" i="1"/>
  <c r="S573" i="1"/>
  <c r="S563" i="1"/>
  <c r="S142" i="1"/>
  <c r="S644" i="1"/>
  <c r="S308" i="1"/>
  <c r="AF308" i="1" s="1"/>
  <c r="S284" i="1"/>
  <c r="S285" i="1"/>
  <c r="AG285" i="1" s="1"/>
  <c r="S629" i="1"/>
  <c r="S564" i="1"/>
  <c r="AF564" i="1" s="1"/>
  <c r="AH564" i="1" s="1"/>
  <c r="S487" i="1"/>
  <c r="S738" i="1"/>
  <c r="S734" i="1"/>
  <c r="AF734" i="1" s="1"/>
  <c r="S57" i="1"/>
  <c r="AG57" i="1" s="1"/>
  <c r="S695" i="1"/>
  <c r="AG695" i="1" s="1"/>
  <c r="S795" i="1"/>
  <c r="AF795" i="1" s="1"/>
  <c r="S90" i="1"/>
  <c r="S630" i="1"/>
  <c r="S785" i="1"/>
  <c r="S597" i="1"/>
  <c r="S129" i="1"/>
  <c r="S696" i="1"/>
  <c r="AG696" i="1" s="1"/>
  <c r="S523" i="1"/>
  <c r="S441" i="1"/>
  <c r="S148" i="1"/>
  <c r="S610" i="1"/>
  <c r="AG610" i="1" s="1"/>
  <c r="S300" i="1"/>
  <c r="AF300" i="1" s="1"/>
  <c r="S385" i="1"/>
  <c r="S419" i="1"/>
  <c r="S76" i="1"/>
  <c r="S500" i="1"/>
  <c r="S81" i="1"/>
  <c r="AF81" i="1" s="1"/>
  <c r="S474" i="1"/>
  <c r="S50" i="1"/>
  <c r="S854" i="1"/>
  <c r="S183" i="1"/>
  <c r="AG183" i="1" s="1"/>
  <c r="S358" i="1"/>
  <c r="S314" i="1"/>
  <c r="S735" i="1"/>
  <c r="AF735" i="1" s="1"/>
  <c r="S37" i="1"/>
  <c r="AF37" i="1" s="1"/>
  <c r="S286" i="1"/>
  <c r="S232" i="1"/>
  <c r="S82" i="1"/>
  <c r="S335" i="1"/>
  <c r="S729" i="1"/>
  <c r="AF729" i="1" s="1"/>
  <c r="S737" i="1"/>
  <c r="S840" i="1"/>
  <c r="AF840" i="1" s="1"/>
  <c r="S73" i="1"/>
  <c r="S739" i="1"/>
  <c r="AG739" i="1" s="1"/>
  <c r="S32" i="1"/>
  <c r="AF32" i="1" s="1"/>
  <c r="S552" i="1"/>
  <c r="S823" i="1"/>
  <c r="AF823" i="1" s="1"/>
  <c r="S730" i="1"/>
  <c r="AF730" i="1" s="1"/>
  <c r="S866" i="1"/>
  <c r="S731" i="1"/>
  <c r="AF731" i="1" s="1"/>
  <c r="S809" i="1"/>
  <c r="S853" i="1"/>
  <c r="AG853" i="1" s="1"/>
  <c r="S614" i="1"/>
  <c r="AG614" i="1" s="1"/>
  <c r="S804" i="1"/>
  <c r="AF804" i="1" s="1"/>
  <c r="S504" i="1"/>
  <c r="AG504" i="1" s="1"/>
  <c r="S732" i="1"/>
  <c r="S733" i="1"/>
  <c r="AF733" i="1" s="1"/>
  <c r="S369" i="1"/>
  <c r="S130" i="1"/>
  <c r="AF130" i="1" s="1"/>
  <c r="S767" i="1"/>
  <c r="AF767" i="1" s="1"/>
  <c r="AH767" i="1" s="1"/>
  <c r="S598" i="1"/>
  <c r="S657" i="1"/>
  <c r="S432" i="1"/>
  <c r="S420" i="1"/>
  <c r="S529" i="1"/>
  <c r="AF529" i="1" s="1"/>
  <c r="S806" i="1"/>
  <c r="AG806" i="1" s="1"/>
  <c r="S841" i="1"/>
  <c r="S153" i="1"/>
  <c r="S433" i="1"/>
  <c r="S661" i="1"/>
  <c r="S565" i="1"/>
  <c r="S359" i="1"/>
  <c r="S189" i="1"/>
  <c r="S475" i="1"/>
  <c r="S336" i="1"/>
  <c r="S17" i="1"/>
  <c r="S488" i="1"/>
  <c r="S411" i="1"/>
  <c r="S131" i="1"/>
  <c r="S51" i="1"/>
  <c r="S553" i="1"/>
  <c r="AF553" i="1" s="1"/>
  <c r="S770" i="1"/>
  <c r="S287" i="1"/>
  <c r="S685" i="1"/>
  <c r="S412" i="1"/>
  <c r="S590" i="1"/>
  <c r="S444" i="1"/>
  <c r="S171" i="1"/>
  <c r="S574" i="1"/>
  <c r="S442" i="1"/>
  <c r="S52" i="1"/>
  <c r="S250" i="1"/>
  <c r="S524" i="1"/>
  <c r="S384" i="1"/>
  <c r="AF384" i="1" s="1"/>
  <c r="S401" i="1"/>
  <c r="S143" i="1"/>
  <c r="S547" i="1"/>
  <c r="S476" i="1"/>
  <c r="S550" i="1"/>
  <c r="S842" i="1"/>
  <c r="AG842" i="1" s="1"/>
  <c r="S611" i="1"/>
  <c r="AG611" i="1" s="1"/>
  <c r="S548" i="1"/>
  <c r="S184" i="1"/>
  <c r="S786" i="1"/>
  <c r="AF786" i="1" s="1"/>
  <c r="S74" i="1"/>
  <c r="S631" i="1"/>
  <c r="S100" i="1"/>
  <c r="S434" i="1"/>
  <c r="S599" i="1"/>
  <c r="S549" i="1"/>
  <c r="S686" i="1"/>
  <c r="AF686" i="1" s="1"/>
  <c r="S778" i="1"/>
  <c r="AF778" i="1" s="1"/>
  <c r="AH778" i="1" s="1"/>
  <c r="S632" i="1"/>
  <c r="S101" i="1"/>
  <c r="AG101" i="1" s="1"/>
  <c r="S787" i="1"/>
  <c r="AF787" i="1" s="1"/>
  <c r="S460" i="1"/>
  <c r="S736" i="1"/>
  <c r="AF736" i="1" s="1"/>
  <c r="S790" i="1"/>
  <c r="AF790" i="1" s="1"/>
  <c r="S116" i="1"/>
  <c r="S633" i="1"/>
  <c r="S219" i="1"/>
  <c r="S489" i="1"/>
  <c r="S255" i="1"/>
  <c r="S634" i="1"/>
  <c r="S337" i="1"/>
  <c r="S435" i="1"/>
  <c r="S662" i="1"/>
  <c r="S791" i="1"/>
  <c r="AF791" i="1" s="1"/>
  <c r="S102" i="1"/>
  <c r="AF102" i="1" s="1"/>
  <c r="S395" i="1"/>
  <c r="S451" i="1"/>
  <c r="S122" i="1"/>
  <c r="S424" i="1"/>
  <c r="S855" i="1"/>
  <c r="AG855" i="1" s="1"/>
  <c r="S288" i="1"/>
  <c r="AF288" i="1" s="1"/>
  <c r="S443" i="1"/>
  <c r="S220" i="1"/>
  <c r="S266" i="1"/>
  <c r="S200" i="1"/>
  <c r="S185" i="1"/>
  <c r="AG185" i="1" s="1"/>
  <c r="S766" i="1"/>
  <c r="AF766" i="1" s="1"/>
  <c r="S154" i="1"/>
  <c r="S600" i="1"/>
  <c r="S233" i="1"/>
  <c r="S771" i="1"/>
  <c r="S615" i="1"/>
  <c r="AG615" i="1" s="1"/>
  <c r="S344" i="1"/>
  <c r="S807" i="1"/>
  <c r="AF807" i="1" s="1"/>
  <c r="S387" i="1"/>
  <c r="S360" i="1"/>
  <c r="AG360" i="1" s="1"/>
  <c r="S566" i="1"/>
  <c r="S515" i="1"/>
  <c r="S53" i="1"/>
  <c r="S155" i="1"/>
  <c r="AF155" i="1" s="1"/>
  <c r="S591" i="1"/>
  <c r="S221" i="1"/>
  <c r="S843" i="1"/>
  <c r="S421" i="1"/>
  <c r="S711" i="1"/>
  <c r="AF711" i="1" s="1"/>
  <c r="AH711" i="1" s="1"/>
  <c r="S687" i="1"/>
  <c r="S44" i="1"/>
  <c r="S831" i="1"/>
  <c r="S867" i="1"/>
  <c r="AF867" i="1" s="1"/>
  <c r="AH867" i="1" s="1"/>
  <c r="S814" i="1"/>
  <c r="AG814" i="1" s="1"/>
  <c r="S290" i="1"/>
  <c r="S575" i="1"/>
  <c r="S516" i="1"/>
  <c r="AG516" i="1" s="1"/>
  <c r="S91" i="1"/>
  <c r="S92" i="1"/>
  <c r="S234" i="1"/>
  <c r="S132" i="1"/>
  <c r="AF132" i="1" s="1"/>
  <c r="S338" i="1"/>
  <c r="S703" i="1"/>
  <c r="AF703" i="1" s="1"/>
  <c r="S779" i="1"/>
  <c r="AF779" i="1" s="1"/>
  <c r="S256" i="1"/>
  <c r="AF256" i="1" s="1"/>
  <c r="S517" i="1"/>
  <c r="AY45" i="1" l="1"/>
  <c r="AV45" i="1"/>
  <c r="AK750" i="1"/>
  <c r="AK794" i="1"/>
  <c r="AK802" i="1"/>
  <c r="AK805" i="1"/>
  <c r="AK857" i="1"/>
  <c r="AK807" i="1"/>
  <c r="AG815" i="1"/>
  <c r="AF815" i="1"/>
  <c r="AK815" i="1" s="1"/>
  <c r="AL815" i="1" s="1"/>
  <c r="AK824" i="1"/>
  <c r="AL824" i="1" s="1"/>
  <c r="AK779" i="1"/>
  <c r="AL779" i="1" s="1"/>
  <c r="AG846" i="1"/>
  <c r="AF846" i="1"/>
  <c r="AH846" i="1" s="1"/>
  <c r="AF737" i="1"/>
  <c r="AG737" i="1"/>
  <c r="AK842" i="1"/>
  <c r="AL842" i="1" s="1"/>
  <c r="AF852" i="1"/>
  <c r="AG852" i="1"/>
  <c r="AK796" i="1"/>
  <c r="AL796" i="1" s="1"/>
  <c r="AK766" i="1"/>
  <c r="AL766" i="1" s="1"/>
  <c r="AG851" i="1"/>
  <c r="AF851" i="1"/>
  <c r="AG843" i="1"/>
  <c r="AF843" i="1"/>
  <c r="AK843" i="1" s="1"/>
  <c r="AL843" i="1" s="1"/>
  <c r="AF845" i="1"/>
  <c r="AG845" i="1"/>
  <c r="AK800" i="1"/>
  <c r="AL800" i="1" s="1"/>
  <c r="AF306" i="1"/>
  <c r="AG306" i="1"/>
  <c r="AB705" i="1"/>
  <c r="AM705" i="1" s="1"/>
  <c r="AO705" i="1" s="1"/>
  <c r="AB704" i="1"/>
  <c r="AM704" i="1" s="1"/>
  <c r="AB193" i="1"/>
  <c r="AM193" i="1" s="1"/>
  <c r="AO193" i="1" s="1"/>
  <c r="AP193" i="1" s="1"/>
  <c r="AT193" i="1" s="1"/>
  <c r="AY193" i="1" s="1"/>
  <c r="AK725" i="1"/>
  <c r="AL725" i="1" s="1"/>
  <c r="AK740" i="1"/>
  <c r="AL740" i="1" s="1"/>
  <c r="AK788" i="1"/>
  <c r="AL788" i="1" s="1"/>
  <c r="AK731" i="1"/>
  <c r="AL731" i="1" s="1"/>
  <c r="AK564" i="1"/>
  <c r="AL564" i="1" s="1"/>
  <c r="AK724" i="1"/>
  <c r="AL724" i="1" s="1"/>
  <c r="AG738" i="1"/>
  <c r="AF738" i="1"/>
  <c r="AF320" i="1"/>
  <c r="AG320" i="1"/>
  <c r="AK716" i="1"/>
  <c r="AL716" i="1" s="1"/>
  <c r="AF40" i="1"/>
  <c r="AG40" i="1"/>
  <c r="AK691" i="1"/>
  <c r="AK735" i="1"/>
  <c r="AL735" i="1" s="1"/>
  <c r="AK20" i="1"/>
  <c r="AL20" i="1" s="1"/>
  <c r="AK324" i="1"/>
  <c r="AL324" i="1" s="1"/>
  <c r="AK39" i="1"/>
  <c r="AL39" i="1" s="1"/>
  <c r="AK269" i="1"/>
  <c r="AL269" i="1" s="1"/>
  <c r="AK162" i="1"/>
  <c r="AL162" i="1" s="1"/>
  <c r="AK79" i="1"/>
  <c r="AL79" i="1" s="1"/>
  <c r="AK719" i="1"/>
  <c r="AL719" i="1" s="1"/>
  <c r="AK198" i="1"/>
  <c r="AL198" i="1" s="1"/>
  <c r="AK810" i="1"/>
  <c r="AL810" i="1" s="1"/>
  <c r="AK765" i="1"/>
  <c r="AL765" i="1" s="1"/>
  <c r="AK119" i="1"/>
  <c r="AL119" i="1" s="1"/>
  <c r="AK373" i="1"/>
  <c r="AL373" i="1" s="1"/>
  <c r="AK789" i="1"/>
  <c r="AL789" i="1" s="1"/>
  <c r="AK295" i="1"/>
  <c r="AK618" i="1"/>
  <c r="AL618" i="1" s="1"/>
  <c r="AK283" i="1"/>
  <c r="AL283" i="1" s="1"/>
  <c r="AK630" i="1"/>
  <c r="AL630" i="1" s="1"/>
  <c r="AK32" i="1"/>
  <c r="AL32" i="1" s="1"/>
  <c r="AK488" i="1"/>
  <c r="AL488" i="1" s="1"/>
  <c r="AK434" i="1"/>
  <c r="AL434" i="1" s="1"/>
  <c r="AK185" i="1"/>
  <c r="AK338" i="1"/>
  <c r="AL338" i="1" s="1"/>
  <c r="AK426" i="1"/>
  <c r="AL426" i="1" s="1"/>
  <c r="AK577" i="1"/>
  <c r="AL577" i="1" s="1"/>
  <c r="AK825" i="1"/>
  <c r="AL825" i="1" s="1"/>
  <c r="AK203" i="1"/>
  <c r="AL203" i="1" s="1"/>
  <c r="AK86" i="1"/>
  <c r="AL86" i="1" s="1"/>
  <c r="AK753" i="1"/>
  <c r="AL753" i="1" s="1"/>
  <c r="AK192" i="1"/>
  <c r="AK78" i="1"/>
  <c r="AL78" i="1" s="1"/>
  <c r="AK717" i="1"/>
  <c r="AL717" i="1" s="1"/>
  <c r="AK330" i="1"/>
  <c r="AL330" i="1" s="1"/>
  <c r="AK569" i="1"/>
  <c r="AL569" i="1" s="1"/>
  <c r="AK829" i="1"/>
  <c r="AL829" i="1" s="1"/>
  <c r="AK317" i="1"/>
  <c r="AL317" i="1" s="1"/>
  <c r="AK655" i="1"/>
  <c r="AL655" i="1" s="1"/>
  <c r="AK742" i="1"/>
  <c r="AL742" i="1" s="1"/>
  <c r="AK346" i="1"/>
  <c r="AK589" i="1"/>
  <c r="AL589" i="1" s="1"/>
  <c r="AK228" i="1"/>
  <c r="AL228" i="1" s="1"/>
  <c r="AK683" i="1"/>
  <c r="AL683" i="1" s="1"/>
  <c r="AK603" i="1"/>
  <c r="AK148" i="1"/>
  <c r="AL148" i="1" s="1"/>
  <c r="AK853" i="1"/>
  <c r="AL853" i="1" s="1"/>
  <c r="AK287" i="1"/>
  <c r="AL287" i="1" s="1"/>
  <c r="AK787" i="1"/>
  <c r="AL787" i="1" s="1"/>
  <c r="AK344" i="1"/>
  <c r="AL344" i="1" s="1"/>
  <c r="AK689" i="1"/>
  <c r="AL689" i="1" s="1"/>
  <c r="AK323" i="1"/>
  <c r="AL323" i="1" s="1"/>
  <c r="AK759" i="1"/>
  <c r="AL759" i="1" s="1"/>
  <c r="AK103" i="1"/>
  <c r="AL103" i="1" s="1"/>
  <c r="AK83" i="1"/>
  <c r="AL83" i="1" s="1"/>
  <c r="AK568" i="1"/>
  <c r="AL568" i="1" s="1"/>
  <c r="AK593" i="1"/>
  <c r="AL593" i="1" s="1"/>
  <c r="AK449" i="1"/>
  <c r="AL449" i="1" s="1"/>
  <c r="AK677" i="1"/>
  <c r="AL677" i="1" s="1"/>
  <c r="AK248" i="1"/>
  <c r="AL248" i="1" s="1"/>
  <c r="AK187" i="1"/>
  <c r="AL187" i="1" s="1"/>
  <c r="AK440" i="1"/>
  <c r="AL440" i="1" s="1"/>
  <c r="AK75" i="1"/>
  <c r="AL75" i="1" s="1"/>
  <c r="AK627" i="1"/>
  <c r="AL627" i="1" s="1"/>
  <c r="AK657" i="1"/>
  <c r="AL657" i="1" s="1"/>
  <c r="AK547" i="1"/>
  <c r="AL547" i="1" s="1"/>
  <c r="AK102" i="1"/>
  <c r="AL102" i="1" s="1"/>
  <c r="AK44" i="1"/>
  <c r="AL44" i="1" s="1"/>
  <c r="AK18" i="1"/>
  <c r="AL18" i="1" s="1"/>
  <c r="AK422" i="1"/>
  <c r="AL422" i="1" s="1"/>
  <c r="AK106" i="1"/>
  <c r="AL106" i="1" s="1"/>
  <c r="AK388" i="1"/>
  <c r="AL388" i="1" s="1"/>
  <c r="AK159" i="1"/>
  <c r="AL159" i="1" s="1"/>
  <c r="AK690" i="1"/>
  <c r="AL690" i="1" s="1"/>
  <c r="AK396" i="1"/>
  <c r="AL396" i="1" s="1"/>
  <c r="AK224" i="1"/>
  <c r="AL224" i="1" s="1"/>
  <c r="AK836" i="1"/>
  <c r="AL836" i="1" s="1"/>
  <c r="AK652" i="1"/>
  <c r="AL652" i="1" s="1"/>
  <c r="AK247" i="1"/>
  <c r="AL247" i="1" s="1"/>
  <c r="AK49" i="1"/>
  <c r="AL49" i="1" s="1"/>
  <c r="AK178" i="1"/>
  <c r="AL178" i="1" s="1"/>
  <c r="AK647" i="1"/>
  <c r="AL647" i="1" s="1"/>
  <c r="AK14" i="1"/>
  <c r="AL14" i="1" s="1"/>
  <c r="AK394" i="1"/>
  <c r="AL394" i="1" s="1"/>
  <c r="AK80" i="1"/>
  <c r="AL80" i="1" s="1"/>
  <c r="AK865" i="1"/>
  <c r="AL865" i="1" s="1"/>
  <c r="AK663" i="1"/>
  <c r="AL663" i="1" s="1"/>
  <c r="AK597" i="1"/>
  <c r="AL597" i="1" s="1"/>
  <c r="AK823" i="1"/>
  <c r="AL823" i="1" s="1"/>
  <c r="AK131" i="1"/>
  <c r="AL131" i="1" s="1"/>
  <c r="AK549" i="1"/>
  <c r="AL549" i="1" s="1"/>
  <c r="AK154" i="1"/>
  <c r="AL154" i="1" s="1"/>
  <c r="AI816" i="1"/>
  <c r="AF816" i="1"/>
  <c r="AK816" i="1" s="1"/>
  <c r="AL816" i="1" s="1"/>
  <c r="AK60" i="1"/>
  <c r="AL60" i="1" s="1"/>
  <c r="AK834" i="1"/>
  <c r="AL834" i="1" s="1"/>
  <c r="AK645" i="1"/>
  <c r="AL645" i="1" s="1"/>
  <c r="AK241" i="1"/>
  <c r="AL241" i="1" s="1"/>
  <c r="AK639" i="1"/>
  <c r="AL639" i="1" s="1"/>
  <c r="AK428" i="1"/>
  <c r="AL428" i="1" s="1"/>
  <c r="AK367" i="1"/>
  <c r="AL367" i="1" s="1"/>
  <c r="AK368" i="1"/>
  <c r="AL368" i="1" s="1"/>
  <c r="AK379" i="1"/>
  <c r="AL379" i="1" s="1"/>
  <c r="AK587" i="1"/>
  <c r="AL587" i="1" s="1"/>
  <c r="AK430" i="1"/>
  <c r="AL430" i="1" s="1"/>
  <c r="AK211" i="1"/>
  <c r="AL211" i="1" s="1"/>
  <c r="AK461" i="1"/>
  <c r="AL461" i="1" s="1"/>
  <c r="AK486" i="1"/>
  <c r="AL486" i="1" s="1"/>
  <c r="AK696" i="1"/>
  <c r="AL696" i="1" s="1"/>
  <c r="AK866" i="1"/>
  <c r="AL866" i="1" s="1"/>
  <c r="AK553" i="1"/>
  <c r="AK778" i="1"/>
  <c r="AK233" i="1"/>
  <c r="AL233" i="1" s="1"/>
  <c r="AK349" i="1"/>
  <c r="AL349" i="1" s="1"/>
  <c r="AK751" i="1"/>
  <c r="AL751" i="1" s="1"/>
  <c r="AK555" i="1"/>
  <c r="AL555" i="1" s="1"/>
  <c r="AK445" i="1"/>
  <c r="AL445" i="1" s="1"/>
  <c r="AK847" i="1"/>
  <c r="AL847" i="1" s="1"/>
  <c r="AK378" i="1"/>
  <c r="AL378" i="1" s="1"/>
  <c r="AK580" i="1"/>
  <c r="AL580" i="1" s="1"/>
  <c r="AK527" i="1"/>
  <c r="AL527" i="1" s="1"/>
  <c r="AK48" i="1"/>
  <c r="AL48" i="1" s="1"/>
  <c r="AK708" i="1"/>
  <c r="AL708" i="1" s="1"/>
  <c r="AK864" i="1"/>
  <c r="AL864" i="1" s="1"/>
  <c r="AK416" i="1"/>
  <c r="AL416" i="1" s="1"/>
  <c r="AK88" i="1"/>
  <c r="AL88" i="1" s="1"/>
  <c r="AK821" i="1"/>
  <c r="AL821" i="1" s="1"/>
  <c r="AK723" i="1"/>
  <c r="AL723" i="1" s="1"/>
  <c r="AK641" i="1"/>
  <c r="AL641" i="1" s="1"/>
  <c r="AK127" i="1"/>
  <c r="AK16" i="1"/>
  <c r="AL16" i="1" s="1"/>
  <c r="AK472" i="1"/>
  <c r="AL472" i="1" s="1"/>
  <c r="AK128" i="1"/>
  <c r="AL128" i="1" s="1"/>
  <c r="AK419" i="1"/>
  <c r="AL419" i="1" s="1"/>
  <c r="AK732" i="1"/>
  <c r="AL732" i="1" s="1"/>
  <c r="AK444" i="1"/>
  <c r="AL444" i="1" s="1"/>
  <c r="AK116" i="1"/>
  <c r="AL116" i="1" s="1"/>
  <c r="AK566" i="1"/>
  <c r="AL566" i="1" s="1"/>
  <c r="AK712" i="1"/>
  <c r="AL712" i="1" s="1"/>
  <c r="AK402" i="1"/>
  <c r="AL402" i="1" s="1"/>
  <c r="AK413" i="1"/>
  <c r="AL413" i="1" s="1"/>
  <c r="AK414" i="1"/>
  <c r="AL414" i="1" s="1"/>
  <c r="AK124" i="1"/>
  <c r="AL124" i="1" s="1"/>
  <c r="AK27" i="1"/>
  <c r="AL27" i="1" s="1"/>
  <c r="AK835" i="1"/>
  <c r="AL835" i="1" s="1"/>
  <c r="AK582" i="1"/>
  <c r="AL582" i="1" s="1"/>
  <c r="AK406" i="1"/>
  <c r="AL406" i="1" s="1"/>
  <c r="AK497" i="1"/>
  <c r="AL497" i="1" s="1"/>
  <c r="AK340" i="1"/>
  <c r="AL340" i="1" s="1"/>
  <c r="AK399" i="1"/>
  <c r="AL399" i="1" s="1"/>
  <c r="AK26" i="1"/>
  <c r="AL26" i="1" s="1"/>
  <c r="AK293" i="1"/>
  <c r="AL293" i="1" s="1"/>
  <c r="AK776" i="1"/>
  <c r="AL776" i="1" s="1"/>
  <c r="AK382" i="1"/>
  <c r="AL382" i="1" s="1"/>
  <c r="AK808" i="1"/>
  <c r="AL808" i="1" s="1"/>
  <c r="AK522" i="1"/>
  <c r="AL522" i="1" s="1"/>
  <c r="AK806" i="1"/>
  <c r="AL806" i="1" s="1"/>
  <c r="AK611" i="1"/>
  <c r="AL611" i="1" s="1"/>
  <c r="AK424" i="1"/>
  <c r="AL424" i="1" s="1"/>
  <c r="AK290" i="1"/>
  <c r="AL290" i="1" s="1"/>
  <c r="AK376" i="1"/>
  <c r="AL376" i="1" s="1"/>
  <c r="AK223" i="1"/>
  <c r="AL223" i="1" s="1"/>
  <c r="AK637" i="1"/>
  <c r="AL637" i="1" s="1"/>
  <c r="AK437" i="1"/>
  <c r="AL437" i="1" s="1"/>
  <c r="AK242" i="1"/>
  <c r="AL242" i="1" s="1"/>
  <c r="AK483" i="1"/>
  <c r="AL483" i="1" s="1"/>
  <c r="AK194" i="1"/>
  <c r="AL194" i="1" s="1"/>
  <c r="AK313" i="1"/>
  <c r="AL313" i="1" s="1"/>
  <c r="AK207" i="1"/>
  <c r="AL207" i="1" s="1"/>
  <c r="AK226" i="1"/>
  <c r="AL226" i="1" s="1"/>
  <c r="AK624" i="1"/>
  <c r="AL624" i="1" s="1"/>
  <c r="AK680" i="1"/>
  <c r="AL680" i="1" s="1"/>
  <c r="AK89" i="1"/>
  <c r="AL89" i="1" s="1"/>
  <c r="AK503" i="1"/>
  <c r="AL503" i="1" s="1"/>
  <c r="AK280" i="1"/>
  <c r="AL280" i="1" s="1"/>
  <c r="AK694" i="1"/>
  <c r="AL694" i="1" s="1"/>
  <c r="AK182" i="1"/>
  <c r="AL182" i="1" s="1"/>
  <c r="AK441" i="1"/>
  <c r="AL441" i="1" s="1"/>
  <c r="AK101" i="1"/>
  <c r="AL101" i="1" s="1"/>
  <c r="AK615" i="1"/>
  <c r="AL615" i="1" s="1"/>
  <c r="AK620" i="1"/>
  <c r="AL620" i="1" s="1"/>
  <c r="AK168" i="1"/>
  <c r="AL168" i="1" s="1"/>
  <c r="AK85" i="1"/>
  <c r="AL85" i="1" s="1"/>
  <c r="AK174" i="1"/>
  <c r="AL174" i="1" s="1"/>
  <c r="AK762" i="1"/>
  <c r="AL762" i="1" s="1"/>
  <c r="AK204" i="1"/>
  <c r="AL204" i="1" s="1"/>
  <c r="AK25" i="1"/>
  <c r="AK868" i="1"/>
  <c r="AK139" i="1"/>
  <c r="AL139" i="1" s="1"/>
  <c r="AK688" i="1"/>
  <c r="AL688" i="1" s="1"/>
  <c r="AK253" i="1"/>
  <c r="AL253" i="1" s="1"/>
  <c r="AK332" i="1"/>
  <c r="AL332" i="1" s="1"/>
  <c r="AK485" i="1"/>
  <c r="AL485" i="1" s="1"/>
  <c r="AK626" i="1"/>
  <c r="AL626" i="1" s="1"/>
  <c r="AK784" i="1"/>
  <c r="AL784" i="1" s="1"/>
  <c r="AK856" i="1"/>
  <c r="AL856" i="1" s="1"/>
  <c r="AK348" i="1"/>
  <c r="AL348" i="1" s="1"/>
  <c r="AK832" i="1"/>
  <c r="AL832" i="1" s="1"/>
  <c r="AK610" i="1"/>
  <c r="AL610" i="1" s="1"/>
  <c r="AK614" i="1"/>
  <c r="AL614" i="1" s="1"/>
  <c r="AK460" i="1"/>
  <c r="AL460" i="1" s="1"/>
  <c r="AK492" i="1"/>
  <c r="AL492" i="1" s="1"/>
  <c r="AK700" i="1"/>
  <c r="AK666" i="1"/>
  <c r="AL666" i="1" s="1"/>
  <c r="AK268" i="1"/>
  <c r="AL268" i="1" s="1"/>
  <c r="AK22" i="1"/>
  <c r="AL22" i="1" s="1"/>
  <c r="AK328" i="1"/>
  <c r="AL328" i="1" s="1"/>
  <c r="AK305" i="1"/>
  <c r="AL305" i="1" s="1"/>
  <c r="AK646" i="1"/>
  <c r="AL646" i="1" s="1"/>
  <c r="AK519" i="1"/>
  <c r="AL519" i="1" s="1"/>
  <c r="AK398" i="1"/>
  <c r="AL398" i="1" s="1"/>
  <c r="AK177" i="1"/>
  <c r="AL177" i="1" s="1"/>
  <c r="AK511" i="1"/>
  <c r="AL511" i="1" s="1"/>
  <c r="AK678" i="1"/>
  <c r="AL678" i="1" s="1"/>
  <c r="AK423" i="1"/>
  <c r="AL423" i="1" s="1"/>
  <c r="AK588" i="1"/>
  <c r="AL588" i="1" s="1"/>
  <c r="AK681" i="1"/>
  <c r="AL681" i="1" s="1"/>
  <c r="AK650" i="1"/>
  <c r="AK619" i="1"/>
  <c r="AL619" i="1" s="1"/>
  <c r="AK410" i="1"/>
  <c r="AL410" i="1" s="1"/>
  <c r="AK474" i="1"/>
  <c r="AL474" i="1" s="1"/>
  <c r="AK767" i="1"/>
  <c r="AL767" i="1" s="1"/>
  <c r="AK52" i="1"/>
  <c r="AL52" i="1" s="1"/>
  <c r="AK591" i="1"/>
  <c r="AL591" i="1" s="1"/>
  <c r="AK58" i="1"/>
  <c r="AL58" i="1" s="1"/>
  <c r="AK350" i="1"/>
  <c r="AL350" i="1" s="1"/>
  <c r="AK636" i="1"/>
  <c r="AL636" i="1" s="1"/>
  <c r="AK118" i="1"/>
  <c r="AL118" i="1" s="1"/>
  <c r="AK813" i="1"/>
  <c r="AL813" i="1" s="1"/>
  <c r="AK702" i="1"/>
  <c r="AL702" i="1" s="1"/>
  <c r="AK465" i="1"/>
  <c r="AL465" i="1" s="1"/>
  <c r="AK415" i="1"/>
  <c r="AL415" i="1" s="1"/>
  <c r="AK33" i="1"/>
  <c r="AL33" i="1" s="1"/>
  <c r="AK468" i="1"/>
  <c r="AL468" i="1" s="1"/>
  <c r="AK151" i="1"/>
  <c r="AL151" i="1" s="1"/>
  <c r="AK721" i="1"/>
  <c r="AL721" i="1" s="1"/>
  <c r="AK512" i="1"/>
  <c r="AL512" i="1" s="1"/>
  <c r="AK490" i="1"/>
  <c r="AL490" i="1" s="1"/>
  <c r="AK710" i="1"/>
  <c r="AL710" i="1" s="1"/>
  <c r="AK43" i="1"/>
  <c r="AL43" i="1" s="1"/>
  <c r="AK562" i="1"/>
  <c r="AK487" i="1"/>
  <c r="AL487" i="1" s="1"/>
  <c r="AK82" i="1"/>
  <c r="AL82" i="1" s="1"/>
  <c r="AK74" i="1"/>
  <c r="AL74" i="1" s="1"/>
  <c r="AK220" i="1"/>
  <c r="AL220" i="1" s="1"/>
  <c r="AK92" i="1"/>
  <c r="AL92" i="1" s="1"/>
  <c r="AK105" i="1"/>
  <c r="AL105" i="1" s="1"/>
  <c r="AK108" i="1"/>
  <c r="AL108" i="1" s="1"/>
  <c r="AK326" i="1"/>
  <c r="AL326" i="1" s="1"/>
  <c r="AK448" i="1"/>
  <c r="AL448" i="1" s="1"/>
  <c r="AK30" i="1"/>
  <c r="AL30" i="1" s="1"/>
  <c r="AK496" i="1"/>
  <c r="AL496" i="1" s="1"/>
  <c r="AK345" i="1"/>
  <c r="AL345" i="1" s="1"/>
  <c r="AK246" i="1"/>
  <c r="AL246" i="1" s="1"/>
  <c r="AK365" i="1"/>
  <c r="AL365" i="1" s="1"/>
  <c r="AK561" i="1"/>
  <c r="AL561" i="1" s="1"/>
  <c r="AK469" i="1"/>
  <c r="AL469" i="1" s="1"/>
  <c r="AK227" i="1"/>
  <c r="AL227" i="1" s="1"/>
  <c r="AK722" i="1"/>
  <c r="AL722" i="1" s="1"/>
  <c r="AK265" i="1"/>
  <c r="AL265" i="1" s="1"/>
  <c r="AK743" i="1"/>
  <c r="AL743" i="1" s="1"/>
  <c r="AK28" i="1"/>
  <c r="AL28" i="1" s="1"/>
  <c r="AK473" i="1"/>
  <c r="AL473" i="1" s="1"/>
  <c r="AK504" i="1"/>
  <c r="AL504" i="1" s="1"/>
  <c r="AK590" i="1"/>
  <c r="AL590" i="1" s="1"/>
  <c r="AK790" i="1"/>
  <c r="AL790" i="1" s="1"/>
  <c r="AK360" i="1"/>
  <c r="AL360" i="1" s="1"/>
  <c r="AK38" i="1"/>
  <c r="AL38" i="1" s="1"/>
  <c r="AK758" i="1"/>
  <c r="AL758" i="1" s="1"/>
  <c r="AK267" i="1"/>
  <c r="AL267" i="1" s="1"/>
  <c r="AK123" i="1"/>
  <c r="AL123" i="1" s="1"/>
  <c r="AK715" i="1"/>
  <c r="AL715" i="1" s="1"/>
  <c r="AK107" i="1"/>
  <c r="AL107" i="1" s="1"/>
  <c r="AK638" i="1"/>
  <c r="AL638" i="1" s="1"/>
  <c r="AK206" i="1"/>
  <c r="AL206" i="1" s="1"/>
  <c r="AK659" i="1"/>
  <c r="AL659" i="1" s="1"/>
  <c r="AK640" i="1"/>
  <c r="AL640" i="1" s="1"/>
  <c r="AK571" i="1"/>
  <c r="AL571" i="1" s="1"/>
  <c r="AK218" i="1"/>
  <c r="AL218" i="1" s="1"/>
  <c r="AK392" i="1"/>
  <c r="AL392" i="1" s="1"/>
  <c r="AK380" i="1"/>
  <c r="AL380" i="1" s="1"/>
  <c r="AK477" i="1"/>
  <c r="AL477" i="1" s="1"/>
  <c r="AK505" i="1"/>
  <c r="AL505" i="1" s="1"/>
  <c r="AK319" i="1"/>
  <c r="AL319" i="1" s="1"/>
  <c r="AK181" i="1"/>
  <c r="AL181" i="1" s="1"/>
  <c r="AK231" i="1"/>
  <c r="AL231" i="1" s="1"/>
  <c r="AK76" i="1"/>
  <c r="AL76" i="1" s="1"/>
  <c r="AK733" i="1"/>
  <c r="AL733" i="1" s="1"/>
  <c r="AK171" i="1"/>
  <c r="AL171" i="1" s="1"/>
  <c r="AK633" i="1"/>
  <c r="AL633" i="1" s="1"/>
  <c r="AK515" i="1"/>
  <c r="AL515" i="1" s="1"/>
  <c r="AK12" i="1"/>
  <c r="AL12" i="1" s="1"/>
  <c r="AK658" i="1"/>
  <c r="AL658" i="1" s="1"/>
  <c r="AK236" i="1"/>
  <c r="AL236" i="1" s="1"/>
  <c r="AK240" i="1"/>
  <c r="AL240" i="1" s="1"/>
  <c r="AK214" i="1"/>
  <c r="AL214" i="1" s="1"/>
  <c r="AK329" i="1"/>
  <c r="AL329" i="1" s="1"/>
  <c r="AK466" i="1"/>
  <c r="AL466" i="1" s="1"/>
  <c r="AK585" i="1"/>
  <c r="AL585" i="1" s="1"/>
  <c r="AK263" i="1"/>
  <c r="AL263" i="1" s="1"/>
  <c r="AK321" i="1"/>
  <c r="AL321" i="1" s="1"/>
  <c r="AK502" i="1"/>
  <c r="AL502" i="1" s="1"/>
  <c r="AK71" i="1"/>
  <c r="AL71" i="1" s="1"/>
  <c r="AK120" i="1"/>
  <c r="AL120" i="1" s="1"/>
  <c r="AK830" i="1"/>
  <c r="AL830" i="1" s="1"/>
  <c r="AK24" i="1"/>
  <c r="AL24" i="1" s="1"/>
  <c r="AK169" i="1"/>
  <c r="AL169" i="1" s="1"/>
  <c r="AK115" i="1"/>
  <c r="AL115" i="1" s="1"/>
  <c r="AK644" i="1"/>
  <c r="AL644" i="1" s="1"/>
  <c r="AK358" i="1"/>
  <c r="AL358" i="1" s="1"/>
  <c r="AK420" i="1"/>
  <c r="AL420" i="1" s="1"/>
  <c r="AK401" i="1"/>
  <c r="AL401" i="1" s="1"/>
  <c r="AK662" i="1"/>
  <c r="AL662" i="1" s="1"/>
  <c r="AK711" i="1"/>
  <c r="AL711" i="1" s="1"/>
  <c r="AK833" i="1"/>
  <c r="AL833" i="1" s="1"/>
  <c r="AK793" i="1"/>
  <c r="AL793" i="1" s="1"/>
  <c r="AK532" i="1"/>
  <c r="AL532" i="1" s="1"/>
  <c r="AK239" i="1"/>
  <c r="AL239" i="1" s="1"/>
  <c r="AK579" i="1"/>
  <c r="AL579" i="1" s="1"/>
  <c r="AK362" i="1"/>
  <c r="AL362" i="1" s="1"/>
  <c r="AK510" i="1"/>
  <c r="AL510" i="1" s="1"/>
  <c r="AK205" i="1"/>
  <c r="AL205" i="1" s="1"/>
  <c r="AK273" i="1"/>
  <c r="AL273" i="1" s="1"/>
  <c r="AK748" i="1"/>
  <c r="AL748" i="1" s="1"/>
  <c r="AK140" i="1"/>
  <c r="AL140" i="1" s="1"/>
  <c r="AK351" i="1"/>
  <c r="AL351" i="1" s="1"/>
  <c r="AK811" i="1"/>
  <c r="AL811" i="1" s="1"/>
  <c r="AK299" i="1"/>
  <c r="AL299" i="1" s="1"/>
  <c r="AK353" i="1"/>
  <c r="AL353" i="1" s="1"/>
  <c r="AK642" i="1"/>
  <c r="AL642" i="1" s="1"/>
  <c r="AK572" i="1"/>
  <c r="AL572" i="1" s="1"/>
  <c r="AK567" i="1"/>
  <c r="AL567" i="1" s="1"/>
  <c r="AK695" i="1"/>
  <c r="AL695" i="1" s="1"/>
  <c r="AK840" i="1"/>
  <c r="AL840" i="1" s="1"/>
  <c r="AK475" i="1"/>
  <c r="AL475" i="1" s="1"/>
  <c r="AK599" i="1"/>
  <c r="AL599" i="1" s="1"/>
  <c r="AK703" i="1"/>
  <c r="AL703" i="1" s="1"/>
  <c r="AK479" i="1"/>
  <c r="AL479" i="1" s="1"/>
  <c r="AK370" i="1"/>
  <c r="AL370" i="1" s="1"/>
  <c r="AK436" i="1"/>
  <c r="AL436" i="1" s="1"/>
  <c r="AK535" i="1"/>
  <c r="AL535" i="1" s="1"/>
  <c r="AK862" i="1"/>
  <c r="AL862" i="1" s="1"/>
  <c r="AK604" i="1"/>
  <c r="AL604" i="1" s="1"/>
  <c r="AK405" i="1"/>
  <c r="AL405" i="1" s="1"/>
  <c r="AK718" i="1"/>
  <c r="AL718" i="1" s="1"/>
  <c r="AK709" i="1"/>
  <c r="AL709" i="1" s="1"/>
  <c r="AK371" i="1"/>
  <c r="AL371" i="1" s="1"/>
  <c r="AK720" i="1"/>
  <c r="AL720" i="1" s="1"/>
  <c r="AK147" i="1"/>
  <c r="AL147" i="1" s="1"/>
  <c r="AK188" i="1"/>
  <c r="AL188" i="1" s="1"/>
  <c r="AK612" i="1"/>
  <c r="AL612" i="1" s="1"/>
  <c r="AK602" i="1"/>
  <c r="AL602" i="1" s="1"/>
  <c r="AK356" i="1"/>
  <c r="AL356" i="1" s="1"/>
  <c r="AK514" i="1"/>
  <c r="AL514" i="1" s="1"/>
  <c r="AK81" i="1"/>
  <c r="AL81" i="1" s="1"/>
  <c r="AK130" i="1"/>
  <c r="AL130" i="1" s="1"/>
  <c r="AK442" i="1"/>
  <c r="AL442" i="1" s="1"/>
  <c r="AK489" i="1"/>
  <c r="AL489" i="1" s="1"/>
  <c r="AK155" i="1"/>
  <c r="AL155" i="1" s="1"/>
  <c r="AG100" i="1"/>
  <c r="AI100" i="1" s="1"/>
  <c r="AF100" i="1"/>
  <c r="AF606" i="1"/>
  <c r="AI606" i="1" s="1"/>
  <c r="AK478" i="1"/>
  <c r="AL478" i="1" s="1"/>
  <c r="AK507" i="1"/>
  <c r="AL507" i="1" s="1"/>
  <c r="AK493" i="1"/>
  <c r="AL493" i="1" s="1"/>
  <c r="AK35" i="1"/>
  <c r="AK160" i="1"/>
  <c r="AL160" i="1" s="1"/>
  <c r="AK453" i="1"/>
  <c r="AL453" i="1" s="1"/>
  <c r="AK175" i="1"/>
  <c r="AL175" i="1" s="1"/>
  <c r="AK706" i="1"/>
  <c r="AL706" i="1" s="1"/>
  <c r="AK763" i="1"/>
  <c r="AL763" i="1" s="1"/>
  <c r="AK521" i="1"/>
  <c r="AL521" i="1" s="1"/>
  <c r="AK498" i="1"/>
  <c r="AL498" i="1" s="1"/>
  <c r="AK452" i="1"/>
  <c r="AL452" i="1" s="1"/>
  <c r="AK484" i="1"/>
  <c r="AL484" i="1" s="1"/>
  <c r="AK801" i="1"/>
  <c r="AK429" i="1"/>
  <c r="AL429" i="1" s="1"/>
  <c r="AK152" i="1"/>
  <c r="AL152" i="1" s="1"/>
  <c r="AK374" i="1"/>
  <c r="AL374" i="1" s="1"/>
  <c r="AK544" i="1"/>
  <c r="AL544" i="1" s="1"/>
  <c r="AK254" i="1"/>
  <c r="AL254" i="1" s="1"/>
  <c r="AK50" i="1"/>
  <c r="AL50" i="1" s="1"/>
  <c r="AK598" i="1"/>
  <c r="AL598" i="1" s="1"/>
  <c r="AK250" i="1"/>
  <c r="AL250" i="1" s="1"/>
  <c r="AK634" i="1"/>
  <c r="AL634" i="1" s="1"/>
  <c r="AK221" i="1"/>
  <c r="AL221" i="1" s="1"/>
  <c r="AK745" i="1"/>
  <c r="AL745" i="1" s="1"/>
  <c r="AK84" i="1"/>
  <c r="AL84" i="1" s="1"/>
  <c r="AK47" i="1"/>
  <c r="AL47" i="1" s="1"/>
  <c r="AK463" i="1"/>
  <c r="AL463" i="1" s="1"/>
  <c r="AK746" i="1"/>
  <c r="AL746" i="1" s="1"/>
  <c r="AK61" i="1"/>
  <c r="AL61" i="1" s="1"/>
  <c r="AK258" i="1"/>
  <c r="AL258" i="1" s="1"/>
  <c r="AK772" i="1"/>
  <c r="AL772" i="1" s="1"/>
  <c r="AK558" i="1"/>
  <c r="AL558" i="1" s="1"/>
  <c r="AK673" i="1"/>
  <c r="AL673" i="1" s="1"/>
  <c r="AK364" i="1"/>
  <c r="AL364" i="1" s="1"/>
  <c r="AK675" i="1"/>
  <c r="AL675" i="1" s="1"/>
  <c r="AK69" i="1"/>
  <c r="AL69" i="1" s="1"/>
  <c r="AK126" i="1"/>
  <c r="AL126" i="1" s="1"/>
  <c r="AK277" i="1"/>
  <c r="AL277" i="1" s="1"/>
  <c r="AK209" i="1"/>
  <c r="AL209" i="1" s="1"/>
  <c r="AK649" i="1"/>
  <c r="AL649" i="1" s="1"/>
  <c r="AK64" i="1"/>
  <c r="AL64" i="1" s="1"/>
  <c r="AK281" i="1"/>
  <c r="AK629" i="1"/>
  <c r="AL629" i="1" s="1"/>
  <c r="AK153" i="1"/>
  <c r="AL153" i="1" s="1"/>
  <c r="AK550" i="1"/>
  <c r="AL550" i="1" s="1"/>
  <c r="AK867" i="1"/>
  <c r="AL867" i="1" s="1"/>
  <c r="AK699" i="1"/>
  <c r="AL699" i="1" s="1"/>
  <c r="AK325" i="1"/>
  <c r="AL325" i="1" s="1"/>
  <c r="AK621" i="1"/>
  <c r="AL621" i="1" s="1"/>
  <c r="AK494" i="1"/>
  <c r="AL494" i="1" s="1"/>
  <c r="AK495" i="1"/>
  <c r="AL495" i="1" s="1"/>
  <c r="AK670" i="1"/>
  <c r="AL670" i="1" s="1"/>
  <c r="AK584" i="1"/>
  <c r="AL584" i="1" s="1"/>
  <c r="AK551" i="1"/>
  <c r="AL551" i="1" s="1"/>
  <c r="AK467" i="1"/>
  <c r="AL467" i="1" s="1"/>
  <c r="AK570" i="1"/>
  <c r="AL570" i="1" s="1"/>
  <c r="AK111" i="1"/>
  <c r="AL111" i="1" s="1"/>
  <c r="AK775" i="1"/>
  <c r="AL775" i="1" s="1"/>
  <c r="AK121" i="1"/>
  <c r="AL121" i="1" s="1"/>
  <c r="AK180" i="1"/>
  <c r="AL180" i="1" s="1"/>
  <c r="AK296" i="1"/>
  <c r="AL296" i="1" s="1"/>
  <c r="AK839" i="1"/>
  <c r="AL839" i="1" s="1"/>
  <c r="AK552" i="1"/>
  <c r="AL552" i="1" s="1"/>
  <c r="AK411" i="1"/>
  <c r="AL411" i="1" s="1"/>
  <c r="AK632" i="1"/>
  <c r="AL632" i="1" s="1"/>
  <c r="AK771" i="1"/>
  <c r="AL771" i="1" s="1"/>
  <c r="AK792" i="1"/>
  <c r="AL792" i="1" s="1"/>
  <c r="AK150" i="1"/>
  <c r="AL150" i="1" s="1"/>
  <c r="AK94" i="1"/>
  <c r="AL94" i="1" s="1"/>
  <c r="AK848" i="1"/>
  <c r="AK271" i="1"/>
  <c r="AL271" i="1" s="1"/>
  <c r="AK109" i="1"/>
  <c r="AL109" i="1" s="1"/>
  <c r="AK243" i="1"/>
  <c r="AL243" i="1" s="1"/>
  <c r="AK427" i="1"/>
  <c r="AL427" i="1" s="1"/>
  <c r="AK559" i="1"/>
  <c r="AL559" i="1" s="1"/>
  <c r="AK164" i="1"/>
  <c r="AL164" i="1" s="1"/>
  <c r="AK315" i="1"/>
  <c r="AL315" i="1" s="1"/>
  <c r="AK393" i="1"/>
  <c r="AK166" i="1"/>
  <c r="AL166" i="1" s="1"/>
  <c r="AK457" i="1"/>
  <c r="AL457" i="1" s="1"/>
  <c r="AK249" i="1"/>
  <c r="AL249" i="1" s="1"/>
  <c r="AK99" i="1"/>
  <c r="AL99" i="1" s="1"/>
  <c r="AK354" i="1"/>
  <c r="AL354" i="1" s="1"/>
  <c r="AK357" i="1"/>
  <c r="AL357" i="1" s="1"/>
  <c r="AK183" i="1"/>
  <c r="AL183" i="1" s="1"/>
  <c r="AK432" i="1"/>
  <c r="AL432" i="1" s="1"/>
  <c r="AK384" i="1"/>
  <c r="AL384" i="1" s="1"/>
  <c r="AK435" i="1"/>
  <c r="AL435" i="1" s="1"/>
  <c r="AK421" i="1"/>
  <c r="AL421" i="1" s="1"/>
  <c r="AG438" i="1"/>
  <c r="AF438" i="1"/>
  <c r="AK144" i="1"/>
  <c r="AL144" i="1" s="1"/>
  <c r="AK635" i="1"/>
  <c r="AL635" i="1" s="1"/>
  <c r="AK117" i="1"/>
  <c r="AL117" i="1" s="1"/>
  <c r="AK622" i="1"/>
  <c r="AL622" i="1" s="1"/>
  <c r="AK539" i="1"/>
  <c r="AL539" i="1" s="1"/>
  <c r="AK137" i="1"/>
  <c r="AL137" i="1" s="1"/>
  <c r="AK110" i="1"/>
  <c r="AL110" i="1" s="1"/>
  <c r="AK456" i="1"/>
  <c r="AL456" i="1" s="1"/>
  <c r="AK400" i="1"/>
  <c r="AL400" i="1" s="1"/>
  <c r="AK820" i="1"/>
  <c r="AL820" i="1" s="1"/>
  <c r="AK208" i="1"/>
  <c r="AL208" i="1" s="1"/>
  <c r="AK334" i="1"/>
  <c r="AL334" i="1" s="1"/>
  <c r="AK34" i="1"/>
  <c r="AL34" i="1" s="1"/>
  <c r="AK545" i="1"/>
  <c r="AL545" i="1" s="1"/>
  <c r="AK643" i="1"/>
  <c r="AL643" i="1" s="1"/>
  <c r="AK308" i="1"/>
  <c r="AK314" i="1"/>
  <c r="AL314" i="1" s="1"/>
  <c r="AK529" i="1"/>
  <c r="AL529" i="1" s="1"/>
  <c r="AK143" i="1"/>
  <c r="AL143" i="1" s="1"/>
  <c r="AK791" i="1"/>
  <c r="AL791" i="1" s="1"/>
  <c r="AK201" i="1"/>
  <c r="AL201" i="1" s="1"/>
  <c r="AK386" i="1"/>
  <c r="AL386" i="1" s="1"/>
  <c r="AK291" i="1"/>
  <c r="AL291" i="1" s="1"/>
  <c r="AK190" i="1"/>
  <c r="AL190" i="1" s="1"/>
  <c r="AK761" i="1"/>
  <c r="AL761" i="1" s="1"/>
  <c r="AK501" i="1"/>
  <c r="AL501" i="1" s="1"/>
  <c r="AK135" i="1"/>
  <c r="AL135" i="1" s="1"/>
  <c r="AK482" i="1"/>
  <c r="AL482" i="1" s="1"/>
  <c r="AK404" i="1"/>
  <c r="AL404" i="1" s="1"/>
  <c r="AK594" i="1"/>
  <c r="AL594" i="1" s="1"/>
  <c r="AK773" i="1"/>
  <c r="AL773" i="1" s="1"/>
  <c r="AK31" i="1"/>
  <c r="AL31" i="1" s="1"/>
  <c r="AK63" i="1"/>
  <c r="AL63" i="1" s="1"/>
  <c r="AK42" i="1"/>
  <c r="AL42" i="1" s="1"/>
  <c r="AK333" i="1"/>
  <c r="AL333" i="1" s="1"/>
  <c r="AK838" i="1"/>
  <c r="AL838" i="1" s="1"/>
  <c r="AK98" i="1"/>
  <c r="AL98" i="1" s="1"/>
  <c r="AK343" i="1"/>
  <c r="AL343" i="1" s="1"/>
  <c r="AK114" i="1"/>
  <c r="AL114" i="1" s="1"/>
  <c r="AK282" i="1"/>
  <c r="AK734" i="1"/>
  <c r="AL734" i="1" s="1"/>
  <c r="AK729" i="1"/>
  <c r="AL729" i="1" s="1"/>
  <c r="AK359" i="1"/>
  <c r="AL359" i="1" s="1"/>
  <c r="AK288" i="1"/>
  <c r="AL288" i="1" s="1"/>
  <c r="AK516" i="1"/>
  <c r="AL516" i="1" s="1"/>
  <c r="AK397" i="1"/>
  <c r="AL397" i="1" s="1"/>
  <c r="AK157" i="1"/>
  <c r="AL157" i="1" s="1"/>
  <c r="AK251" i="1"/>
  <c r="AL251" i="1" s="1"/>
  <c r="AK533" i="1"/>
  <c r="AL533" i="1" s="1"/>
  <c r="AK534" i="1"/>
  <c r="AL534" i="1" s="1"/>
  <c r="AK509" i="1"/>
  <c r="AL509" i="1" s="1"/>
  <c r="AK538" i="1"/>
  <c r="AL538" i="1" s="1"/>
  <c r="AK41" i="1"/>
  <c r="AL41" i="1" s="1"/>
  <c r="AK149" i="1"/>
  <c r="AL149" i="1" s="1"/>
  <c r="AK245" i="1"/>
  <c r="AL245" i="1" s="1"/>
  <c r="AK274" i="1"/>
  <c r="AL274" i="1" s="1"/>
  <c r="AK654" i="1"/>
  <c r="AL654" i="1" s="1"/>
  <c r="AK596" i="1"/>
  <c r="AL596" i="1" s="1"/>
  <c r="AK679" i="1"/>
  <c r="AL679" i="1" s="1"/>
  <c r="AK141" i="1"/>
  <c r="AL141" i="1" s="1"/>
  <c r="AK803" i="1"/>
  <c r="AL803" i="1" s="1"/>
  <c r="AK431" i="1"/>
  <c r="AL431" i="1" s="1"/>
  <c r="AK355" i="1"/>
  <c r="AL355" i="1" s="1"/>
  <c r="AK660" i="1"/>
  <c r="AL660" i="1" s="1"/>
  <c r="AK523" i="1"/>
  <c r="AL523" i="1" s="1"/>
  <c r="AK412" i="1"/>
  <c r="AL412" i="1" s="1"/>
  <c r="AK736" i="1"/>
  <c r="AL736" i="1" s="1"/>
  <c r="AK387" i="1"/>
  <c r="AL387" i="1" s="1"/>
  <c r="AK237" i="1"/>
  <c r="AL237" i="1" s="1"/>
  <c r="AK133" i="1"/>
  <c r="AL133" i="1" s="1"/>
  <c r="AK665" i="1"/>
  <c r="AL665" i="1" s="1"/>
  <c r="AK556" i="1"/>
  <c r="AL556" i="1" s="1"/>
  <c r="AK668" i="1"/>
  <c r="AL668" i="1" s="1"/>
  <c r="AK303" i="1"/>
  <c r="AL303" i="1" s="1"/>
  <c r="AK557" i="1"/>
  <c r="AL557" i="1" s="1"/>
  <c r="AK262" i="1"/>
  <c r="AL262" i="1" s="1"/>
  <c r="AK161" i="1"/>
  <c r="AL161" i="1" s="1"/>
  <c r="AK707" i="1"/>
  <c r="AL707" i="1" s="1"/>
  <c r="AK363" i="1"/>
  <c r="AL363" i="1" s="1"/>
  <c r="AK764" i="1"/>
  <c r="AL764" i="1" s="1"/>
  <c r="AK341" i="1"/>
  <c r="AL341" i="1" s="1"/>
  <c r="AK780" i="1"/>
  <c r="AL780" i="1" s="1"/>
  <c r="AK850" i="1"/>
  <c r="AL850" i="1" s="1"/>
  <c r="AK625" i="1"/>
  <c r="AL625" i="1" s="1"/>
  <c r="AK210" i="1"/>
  <c r="AL210" i="1" s="1"/>
  <c r="AK229" i="1"/>
  <c r="AL229" i="1" s="1"/>
  <c r="AK56" i="1"/>
  <c r="AL56" i="1" s="1"/>
  <c r="AK285" i="1"/>
  <c r="AL285" i="1" s="1"/>
  <c r="AK37" i="1"/>
  <c r="AL37" i="1" s="1"/>
  <c r="AK476" i="1"/>
  <c r="AL476" i="1" s="1"/>
  <c r="AK831" i="1"/>
  <c r="AL831" i="1" s="1"/>
  <c r="AG674" i="1"/>
  <c r="AF674" i="1"/>
  <c r="AK844" i="1"/>
  <c r="AL844" i="1" s="1"/>
  <c r="AK261" i="1"/>
  <c r="AL261" i="1" s="1"/>
  <c r="AK36" i="1"/>
  <c r="AL36" i="1" s="1"/>
  <c r="AK23" i="1"/>
  <c r="AL23" i="1" s="1"/>
  <c r="AK446" i="1"/>
  <c r="AL446" i="1" s="1"/>
  <c r="AK536" i="1"/>
  <c r="AL536" i="1" s="1"/>
  <c r="AK537" i="1"/>
  <c r="AL537" i="1" s="1"/>
  <c r="AK583" i="1"/>
  <c r="AL583" i="1" s="1"/>
  <c r="AK55" i="1"/>
  <c r="AL55" i="1" s="1"/>
  <c r="AK520" i="1"/>
  <c r="AL520" i="1" s="1"/>
  <c r="AK13" i="1"/>
  <c r="AL13" i="1" s="1"/>
  <c r="AK576" i="1"/>
  <c r="AL576" i="1" s="1"/>
  <c r="AK799" i="1"/>
  <c r="AL799" i="1" s="1"/>
  <c r="AK29" i="1"/>
  <c r="AL29" i="1" s="1"/>
  <c r="AK72" i="1"/>
  <c r="AL72" i="1" s="1"/>
  <c r="AK307" i="1"/>
  <c r="AK318" i="1"/>
  <c r="AL318" i="1" s="1"/>
  <c r="AK822" i="1"/>
  <c r="AL822" i="1" s="1"/>
  <c r="AK113" i="1"/>
  <c r="AL113" i="1" s="1"/>
  <c r="AK726" i="1"/>
  <c r="AL726" i="1" s="1"/>
  <c r="AK433" i="1"/>
  <c r="AL433" i="1" s="1"/>
  <c r="AK814" i="1"/>
  <c r="AL814" i="1" s="1"/>
  <c r="AK66" i="1"/>
  <c r="AL66" i="1" s="1"/>
  <c r="AK383" i="1"/>
  <c r="AL383" i="1" s="1"/>
  <c r="AK518" i="1"/>
  <c r="AL518" i="1" s="1"/>
  <c r="AK310" i="1"/>
  <c r="AL310" i="1" s="1"/>
  <c r="AK145" i="1"/>
  <c r="AL145" i="1" s="1"/>
  <c r="AK173" i="1"/>
  <c r="AL173" i="1" s="1"/>
  <c r="AK827" i="1"/>
  <c r="AL827" i="1" s="1"/>
  <c r="AK216" i="1"/>
  <c r="AL216" i="1" s="1"/>
  <c r="AK455" i="1"/>
  <c r="AL455" i="1" s="1"/>
  <c r="AK68" i="1"/>
  <c r="AL68" i="1" s="1"/>
  <c r="AK858" i="1"/>
  <c r="AL858" i="1" s="1"/>
  <c r="AK312" i="1"/>
  <c r="AL312" i="1" s="1"/>
  <c r="AK390" i="1"/>
  <c r="AL390" i="1" s="1"/>
  <c r="AK97" i="1"/>
  <c r="AL97" i="1" s="1"/>
  <c r="AK304" i="1"/>
  <c r="AL304" i="1" s="1"/>
  <c r="AK698" i="1"/>
  <c r="AL698" i="1" s="1"/>
  <c r="AK418" i="1"/>
  <c r="AL418" i="1" s="1"/>
  <c r="AK90" i="1"/>
  <c r="AL90" i="1" s="1"/>
  <c r="AK739" i="1"/>
  <c r="AL739" i="1" s="1"/>
  <c r="AK17" i="1"/>
  <c r="AL17" i="1" s="1"/>
  <c r="AK200" i="1"/>
  <c r="AL200" i="1" s="1"/>
  <c r="AK132" i="1"/>
  <c r="AL132" i="1" s="1"/>
  <c r="AK46" i="1"/>
  <c r="AL46" i="1" s="1"/>
  <c r="AK508" i="1"/>
  <c r="AL508" i="1" s="1"/>
  <c r="AK93" i="1"/>
  <c r="AL93" i="1" s="1"/>
  <c r="AK77" i="1"/>
  <c r="AL77" i="1" s="1"/>
  <c r="AK447" i="1"/>
  <c r="AL447" i="1" s="1"/>
  <c r="AK67" i="1"/>
  <c r="AL67" i="1" s="1"/>
  <c r="AK671" i="1"/>
  <c r="AL671" i="1" s="1"/>
  <c r="AK217" i="1"/>
  <c r="AL217" i="1" s="1"/>
  <c r="AK798" i="1"/>
  <c r="AL798" i="1" s="1"/>
  <c r="AK756" i="1"/>
  <c r="AL756" i="1" s="1"/>
  <c r="AK819" i="1"/>
  <c r="AL819" i="1" s="1"/>
  <c r="AK407" i="1"/>
  <c r="AL407" i="1" s="1"/>
  <c r="AK294" i="1"/>
  <c r="AL294" i="1" s="1"/>
  <c r="AK749" i="1"/>
  <c r="AL749" i="1" s="1"/>
  <c r="AK167" i="1"/>
  <c r="AL167" i="1" s="1"/>
  <c r="AK542" i="1"/>
  <c r="AL542" i="1" s="1"/>
  <c r="AK491" i="1"/>
  <c r="AL491" i="1" s="1"/>
  <c r="AK513" i="1"/>
  <c r="AL513" i="1" s="1"/>
  <c r="AK300" i="1"/>
  <c r="AL300" i="1" s="1"/>
  <c r="AK804" i="1"/>
  <c r="AL804" i="1" s="1"/>
  <c r="AK574" i="1"/>
  <c r="AL574" i="1" s="1"/>
  <c r="AK219" i="1"/>
  <c r="AL219" i="1" s="1"/>
  <c r="AK53" i="1"/>
  <c r="AL53" i="1" s="1"/>
  <c r="AK782" i="1"/>
  <c r="AL782" i="1" s="1"/>
  <c r="AK531" i="1"/>
  <c r="AL531" i="1" s="1"/>
  <c r="AK667" i="1"/>
  <c r="AL667" i="1" s="1"/>
  <c r="AK403" i="1"/>
  <c r="AL403" i="1" s="1"/>
  <c r="AK481" i="1"/>
  <c r="AL481" i="1" s="1"/>
  <c r="AK693" i="1"/>
  <c r="AL693" i="1" s="1"/>
  <c r="AK244" i="1"/>
  <c r="AL244" i="1" s="1"/>
  <c r="AK96" i="1"/>
  <c r="AL96" i="1" s="1"/>
  <c r="AK653" i="1"/>
  <c r="AL653" i="1" s="1"/>
  <c r="AK165" i="1"/>
  <c r="AL165" i="1" s="1"/>
  <c r="AK352" i="1"/>
  <c r="AL352" i="1" s="1"/>
  <c r="AK450" i="1"/>
  <c r="AL450" i="1" s="1"/>
  <c r="AK609" i="1"/>
  <c r="AL609" i="1" s="1"/>
  <c r="AK601" i="1"/>
  <c r="AL601" i="1" s="1"/>
  <c r="AK259" i="1"/>
  <c r="AL259" i="1" s="1"/>
  <c r="AK170" i="1"/>
  <c r="AL170" i="1" s="1"/>
  <c r="AK335" i="1"/>
  <c r="AL335" i="1" s="1"/>
  <c r="AK548" i="1"/>
  <c r="AL548" i="1" s="1"/>
  <c r="AK855" i="1"/>
  <c r="AL855" i="1" s="1"/>
  <c r="AK575" i="1"/>
  <c r="AL575" i="1" s="1"/>
  <c r="AG607" i="1"/>
  <c r="AF607" i="1"/>
  <c r="AK339" i="1"/>
  <c r="AL339" i="1" s="1"/>
  <c r="AK156" i="1"/>
  <c r="AL156" i="1" s="1"/>
  <c r="AK212" i="1"/>
  <c r="AL212" i="1" s="1"/>
  <c r="AK760" i="1"/>
  <c r="AL760" i="1" s="1"/>
  <c r="AK861" i="1"/>
  <c r="AL861" i="1" s="1"/>
  <c r="AK87" i="1"/>
  <c r="AL87" i="1" s="1"/>
  <c r="AK196" i="1"/>
  <c r="AL196" i="1" s="1"/>
  <c r="AK54" i="1"/>
  <c r="AL54" i="1" s="1"/>
  <c r="AK138" i="1"/>
  <c r="AL138" i="1" s="1"/>
  <c r="AK560" i="1"/>
  <c r="AL560" i="1" s="1"/>
  <c r="AK692" i="1"/>
  <c r="AL692" i="1" s="1"/>
  <c r="AK112" i="1"/>
  <c r="AL112" i="1" s="1"/>
  <c r="AK470" i="1"/>
  <c r="AL470" i="1" s="1"/>
  <c r="AK381" i="1"/>
  <c r="AL381" i="1" s="1"/>
  <c r="AK222" i="1"/>
  <c r="AL222" i="1" s="1"/>
  <c r="AK292" i="1"/>
  <c r="AL292" i="1" s="1"/>
  <c r="AK617" i="1"/>
  <c r="AL617" i="1" s="1"/>
  <c r="AK812" i="1"/>
  <c r="AL812" i="1" s="1"/>
  <c r="AK528" i="1"/>
  <c r="AL528" i="1" s="1"/>
  <c r="AK57" i="1"/>
  <c r="AL57" i="1" s="1"/>
  <c r="AK786" i="1"/>
  <c r="AL786" i="1" s="1"/>
  <c r="AK443" i="1"/>
  <c r="AL443" i="1" s="1"/>
  <c r="AK91" i="1"/>
  <c r="AL91" i="1" s="1"/>
  <c r="AK191" i="1"/>
  <c r="AL191" i="1" s="1"/>
  <c r="AK714" i="1"/>
  <c r="AL714" i="1" s="1"/>
  <c r="AK377" i="1"/>
  <c r="AL377" i="1" s="1"/>
  <c r="AK578" i="1"/>
  <c r="AL578" i="1" s="1"/>
  <c r="AK592" i="1"/>
  <c r="AL592" i="1" s="1"/>
  <c r="AK769" i="1"/>
  <c r="AL769" i="1" s="1"/>
  <c r="AK172" i="1"/>
  <c r="AL172" i="1" s="1"/>
  <c r="AK828" i="1"/>
  <c r="AL828" i="1" s="1"/>
  <c r="AK62" i="1"/>
  <c r="AL62" i="1" s="1"/>
  <c r="AK225" i="1"/>
  <c r="AL225" i="1" s="1"/>
  <c r="AK755" i="1"/>
  <c r="AL755" i="1" s="1"/>
  <c r="AK774" i="1"/>
  <c r="AL774" i="1" s="1"/>
  <c r="AK623" i="1"/>
  <c r="AL623" i="1" s="1"/>
  <c r="AK276" i="1"/>
  <c r="AL276" i="1" s="1"/>
  <c r="AK15" i="1"/>
  <c r="AL15" i="1" s="1"/>
  <c r="AK541" i="1"/>
  <c r="AL541" i="1" s="1"/>
  <c r="AK65" i="1"/>
  <c r="AL65" i="1" s="1"/>
  <c r="AK230" i="1"/>
  <c r="AL230" i="1" s="1"/>
  <c r="AK730" i="1"/>
  <c r="AL730" i="1" s="1"/>
  <c r="AK51" i="1"/>
  <c r="AL51" i="1" s="1"/>
  <c r="AK686" i="1"/>
  <c r="AL686" i="1" s="1"/>
  <c r="AK600" i="1"/>
  <c r="AL600" i="1" s="1"/>
  <c r="AK256" i="1"/>
  <c r="AL256" i="1" s="1"/>
  <c r="AK664" i="1"/>
  <c r="AL664" i="1" s="1"/>
  <c r="AK19" i="1"/>
  <c r="AL19" i="1" s="1"/>
  <c r="AK297" i="1"/>
  <c r="AL297" i="1" s="1"/>
  <c r="AK21" i="1"/>
  <c r="AL21" i="1" s="1"/>
  <c r="AK270" i="1"/>
  <c r="AL270" i="1" s="1"/>
  <c r="AK215" i="1"/>
  <c r="AL215" i="1" s="1"/>
  <c r="AK163" i="1"/>
  <c r="AL163" i="1" s="1"/>
  <c r="AK302" i="1"/>
  <c r="AL302" i="1" s="1"/>
  <c r="AK389" i="1"/>
  <c r="AL389" i="1" s="1"/>
  <c r="AK301" i="1"/>
  <c r="AL301" i="1" s="1"/>
  <c r="AK391" i="1"/>
  <c r="AL391" i="1" s="1"/>
  <c r="AK586" i="1"/>
  <c r="AL586" i="1" s="1"/>
  <c r="AK70" i="1"/>
  <c r="AL70" i="1" s="1"/>
  <c r="AK279" i="1"/>
  <c r="AL279" i="1" s="1"/>
  <c r="AK608" i="1"/>
  <c r="AL608" i="1" s="1"/>
  <c r="AK543" i="1"/>
  <c r="AL543" i="1" s="1"/>
  <c r="AK375" i="1"/>
  <c r="AL375" i="1" s="1"/>
  <c r="AK235" i="1"/>
  <c r="AL235" i="1" s="1"/>
  <c r="AK500" i="1"/>
  <c r="AL500" i="1" s="1"/>
  <c r="AK369" i="1"/>
  <c r="AL369" i="1" s="1"/>
  <c r="AK524" i="1"/>
  <c r="AL524" i="1" s="1"/>
  <c r="AK337" i="1"/>
  <c r="AL337" i="1" s="1"/>
  <c r="AK425" i="1"/>
  <c r="AL425" i="1" s="1"/>
  <c r="AK59" i="1"/>
  <c r="AL59" i="1" s="1"/>
  <c r="AK454" i="1"/>
  <c r="AL454" i="1" s="1"/>
  <c r="AK525" i="1"/>
  <c r="AL525" i="1" s="1"/>
  <c r="AK747" i="1"/>
  <c r="AL747" i="1" s="1"/>
  <c r="AK464" i="1"/>
  <c r="AL464" i="1" s="1"/>
  <c r="AK797" i="1"/>
  <c r="AL797" i="1" s="1"/>
  <c r="AK146" i="1"/>
  <c r="AL146" i="1" s="1"/>
  <c r="AK863" i="1"/>
  <c r="AL863" i="1" s="1"/>
  <c r="AK264" i="1"/>
  <c r="AL264" i="1" s="1"/>
  <c r="AK366" i="1"/>
  <c r="AL366" i="1" s="1"/>
  <c r="AK499" i="1"/>
  <c r="AL499" i="1" s="1"/>
  <c r="AK408" i="1"/>
  <c r="AL408" i="1" s="1"/>
  <c r="AK278" i="1"/>
  <c r="AL278" i="1" s="1"/>
  <c r="AK777" i="1"/>
  <c r="AL777" i="1" s="1"/>
  <c r="AK859" i="1"/>
  <c r="AL859" i="1" s="1"/>
  <c r="AK795" i="1"/>
  <c r="AL795" i="1" s="1"/>
  <c r="AK73" i="1"/>
  <c r="AL73" i="1" s="1"/>
  <c r="AK336" i="1"/>
  <c r="AL336" i="1" s="1"/>
  <c r="AK631" i="1"/>
  <c r="AL631" i="1" s="1"/>
  <c r="AK266" i="1"/>
  <c r="AL266" i="1" s="1"/>
  <c r="AK234" i="1"/>
  <c r="AL234" i="1" s="1"/>
  <c r="AL754" i="1"/>
  <c r="AL757" i="1"/>
  <c r="AL770" i="1"/>
  <c r="AL818" i="1"/>
  <c r="AL783" i="1"/>
  <c r="AL785" i="1"/>
  <c r="AB684" i="1"/>
  <c r="AM684" i="1" s="1"/>
  <c r="AO684" i="1" s="1"/>
  <c r="AP684" i="1" s="1"/>
  <c r="AB697" i="1"/>
  <c r="AM697" i="1" s="1"/>
  <c r="AI608" i="1"/>
  <c r="AI799" i="1"/>
  <c r="AL232" i="1"/>
  <c r="AL661" i="1"/>
  <c r="AL327" i="1"/>
  <c r="AL728" i="1"/>
  <c r="AL713" i="1"/>
  <c r="AL565" i="1"/>
  <c r="AL458" i="1"/>
  <c r="AL595" i="1"/>
  <c r="AL768" i="1"/>
  <c r="AL727" i="1"/>
  <c r="AL605" i="1"/>
  <c r="AL616" i="1"/>
  <c r="AL179" i="1"/>
  <c r="AL794" i="1"/>
  <c r="AL817" i="1"/>
  <c r="AL331" i="1"/>
  <c r="AL656" i="1"/>
  <c r="AL451" i="1"/>
  <c r="AL417" i="1"/>
  <c r="AL275" i="1"/>
  <c r="AL546" i="1"/>
  <c r="AL471" i="1"/>
  <c r="AL651" i="1"/>
  <c r="AL316" i="1"/>
  <c r="AL750" i="1"/>
  <c r="AL322" i="1"/>
  <c r="AL309" i="1"/>
  <c r="AL860" i="1"/>
  <c r="AL669" i="1"/>
  <c r="AL311" i="1"/>
  <c r="AL125" i="1"/>
  <c r="AL199" i="1"/>
  <c r="AL517" i="1"/>
  <c r="AL506" i="1"/>
  <c r="AL462" i="1"/>
  <c r="AL613" i="1"/>
  <c r="AL676" i="1"/>
  <c r="AL530" i="1"/>
  <c r="AL563" i="1"/>
  <c r="AL104" i="1"/>
  <c r="AL781" i="1"/>
  <c r="AL255" i="1"/>
  <c r="AL289" i="1"/>
  <c r="AL807" i="1"/>
  <c r="AL257" i="1"/>
  <c r="AL361" i="1"/>
  <c r="AL805" i="1"/>
  <c r="AL628" i="1"/>
  <c r="AL202" i="1"/>
  <c r="AL581" i="1"/>
  <c r="AL186" i="1"/>
  <c r="AL809" i="1"/>
  <c r="AL841" i="1"/>
  <c r="AL849" i="1"/>
  <c r="AL286" i="1"/>
  <c r="AL395" i="1"/>
  <c r="AL741" i="1"/>
  <c r="AL176" i="1"/>
  <c r="AL189" i="1"/>
  <c r="AL298" i="1"/>
  <c r="AL342" i="1"/>
  <c r="AL238" i="1"/>
  <c r="AL260" i="1"/>
  <c r="AL197" i="1"/>
  <c r="AL554" i="1"/>
  <c r="AL744" i="1"/>
  <c r="AL213" i="1"/>
  <c r="AL195" i="1"/>
  <c r="AL272" i="1"/>
  <c r="AL672" i="1"/>
  <c r="AL409" i="1"/>
  <c r="AL648" i="1"/>
  <c r="AL347" i="1"/>
  <c r="AL385" i="1"/>
  <c r="AL439" i="1"/>
  <c r="AL687" i="1"/>
  <c r="AL540" i="1"/>
  <c r="AL854" i="1"/>
  <c r="AL134" i="1"/>
  <c r="AL142" i="1"/>
  <c r="AL685" i="1"/>
  <c r="AL122" i="1"/>
  <c r="AL184" i="1"/>
  <c r="AL284" i="1"/>
  <c r="AL752" i="1"/>
  <c r="AL857" i="1"/>
  <c r="AL526" i="1"/>
  <c r="AL252" i="1"/>
  <c r="AL573" i="1"/>
  <c r="AL480" i="1"/>
  <c r="AL826" i="1"/>
  <c r="AL136" i="1"/>
  <c r="AL837" i="1"/>
  <c r="AL129" i="1"/>
  <c r="AL372" i="1"/>
  <c r="AL802" i="1"/>
  <c r="AL701" i="1"/>
  <c r="AL95" i="1"/>
  <c r="AL158" i="1"/>
  <c r="AB66" i="1"/>
  <c r="AB687" i="1"/>
  <c r="AB200" i="1"/>
  <c r="AB100" i="1"/>
  <c r="AB767" i="1"/>
  <c r="AB474" i="1"/>
  <c r="AB410" i="1"/>
  <c r="AB619" i="1"/>
  <c r="AB418" i="1"/>
  <c r="AB34" i="1"/>
  <c r="AB304" i="1"/>
  <c r="AB275" i="1"/>
  <c r="AB390" i="1"/>
  <c r="AB858" i="1"/>
  <c r="AB455" i="1"/>
  <c r="AB827" i="1"/>
  <c r="AB145" i="1"/>
  <c r="AB518" i="1"/>
  <c r="AB383" i="1"/>
  <c r="AB316" i="1"/>
  <c r="AB844" i="1"/>
  <c r="AB261" i="1"/>
  <c r="AB620" i="1"/>
  <c r="AB36" i="1"/>
  <c r="AB168" i="1"/>
  <c r="AB846" i="1"/>
  <c r="AB85" i="1"/>
  <c r="AB23" i="1"/>
  <c r="AB174" i="1"/>
  <c r="AB446" i="1"/>
  <c r="AB818" i="1"/>
  <c r="AB536" i="1"/>
  <c r="AB762" i="1"/>
  <c r="AB537" i="1"/>
  <c r="AB204" i="1"/>
  <c r="AB583" i="1"/>
  <c r="AB25" i="1"/>
  <c r="AB55" i="1"/>
  <c r="AB868" i="1"/>
  <c r="AB520" i="1"/>
  <c r="AB139" i="1"/>
  <c r="AB13" i="1"/>
  <c r="AB688" i="1"/>
  <c r="AB576" i="1"/>
  <c r="AB253" i="1"/>
  <c r="AB799" i="1"/>
  <c r="AB332" i="1"/>
  <c r="AB29" i="1"/>
  <c r="AB485" i="1"/>
  <c r="AB72" i="1"/>
  <c r="AB289" i="1"/>
  <c r="AB307" i="1"/>
  <c r="AB626" i="1"/>
  <c r="AB318" i="1"/>
  <c r="AB803" i="1"/>
  <c r="AB374" i="1"/>
  <c r="AB343" i="1"/>
  <c r="AB431" i="1"/>
  <c r="AB544" i="1"/>
  <c r="AB114" i="1"/>
  <c r="AB461" i="1"/>
  <c r="AB181" i="1"/>
  <c r="AB643" i="1"/>
  <c r="AB528" i="1"/>
  <c r="AB486" i="1"/>
  <c r="AB231" i="1"/>
  <c r="AB308" i="1"/>
  <c r="AB57" i="1"/>
  <c r="AB696" i="1"/>
  <c r="AB76" i="1"/>
  <c r="AB314" i="1"/>
  <c r="AB737" i="1"/>
  <c r="AB866" i="1"/>
  <c r="AB733" i="1"/>
  <c r="AB529" i="1"/>
  <c r="AB189" i="1"/>
  <c r="AB553" i="1"/>
  <c r="AB171" i="1"/>
  <c r="AB143" i="1"/>
  <c r="AB786" i="1"/>
  <c r="AB778" i="1"/>
  <c r="AB633" i="1"/>
  <c r="AB791" i="1"/>
  <c r="AB443" i="1"/>
  <c r="AB745" i="1"/>
  <c r="AB426" i="1"/>
  <c r="AB84" i="1"/>
  <c r="AB577" i="1"/>
  <c r="AB47" i="1"/>
  <c r="AB825" i="1"/>
  <c r="AB463" i="1"/>
  <c r="AB203" i="1"/>
  <c r="AB746" i="1"/>
  <c r="AB86" i="1"/>
  <c r="AB61" i="1"/>
  <c r="AB753" i="1"/>
  <c r="AB258" i="1"/>
  <c r="AB192" i="1"/>
  <c r="AB772" i="1"/>
  <c r="AB78" i="1"/>
  <c r="AB558" i="1"/>
  <c r="AB717" i="1"/>
  <c r="AB673" i="1"/>
  <c r="AB330" i="1"/>
  <c r="AB364" i="1"/>
  <c r="AB569" i="1"/>
  <c r="AB675" i="1"/>
  <c r="AB849" i="1"/>
  <c r="AB788" i="1"/>
  <c r="AB829" i="1"/>
  <c r="AB69" i="1"/>
  <c r="AB317" i="1"/>
  <c r="AB126" i="1"/>
  <c r="AB655" i="1"/>
  <c r="AB277" i="1"/>
  <c r="AB742" i="1"/>
  <c r="AB209" i="1"/>
  <c r="AB346" i="1"/>
  <c r="AB649" i="1"/>
  <c r="AB430" i="1"/>
  <c r="AB650" i="1"/>
  <c r="AB43" i="1"/>
  <c r="AB211" i="1"/>
  <c r="AB459" i="1"/>
  <c r="AM459" i="1" s="1"/>
  <c r="AB562" i="1"/>
  <c r="AB230" i="1"/>
  <c r="AB472" i="1"/>
  <c r="AB115" i="1"/>
  <c r="AB282" i="1"/>
  <c r="AB728" i="1"/>
  <c r="AB128" i="1"/>
  <c r="AB644" i="1"/>
  <c r="AB734" i="1"/>
  <c r="AB129" i="1"/>
  <c r="AB419" i="1"/>
  <c r="AB358" i="1"/>
  <c r="AB729" i="1"/>
  <c r="AB730" i="1"/>
  <c r="AB732" i="1"/>
  <c r="AB420" i="1"/>
  <c r="AB359" i="1"/>
  <c r="AB51" i="1"/>
  <c r="AB444" i="1"/>
  <c r="AB401" i="1"/>
  <c r="AB184" i="1"/>
  <c r="AB686" i="1"/>
  <c r="AB116" i="1"/>
  <c r="AB662" i="1"/>
  <c r="AB288" i="1"/>
  <c r="AB600" i="1"/>
  <c r="AB566" i="1"/>
  <c r="AB711" i="1"/>
  <c r="AB516" i="1"/>
  <c r="AB256" i="1"/>
  <c r="AB221" i="1"/>
  <c r="AB122" i="1"/>
  <c r="AB842" i="1"/>
  <c r="AB685" i="1"/>
  <c r="AB433" i="1"/>
  <c r="AB614" i="1"/>
  <c r="AB610" i="1"/>
  <c r="AB564" i="1"/>
  <c r="AB832" i="1"/>
  <c r="AB348" i="1"/>
  <c r="AB522" i="1"/>
  <c r="AB127" i="1"/>
  <c r="AB152" i="1"/>
  <c r="AB801" i="1"/>
  <c r="AB452" i="1"/>
  <c r="AB521" i="1"/>
  <c r="AB706" i="1"/>
  <c r="AB453" i="1"/>
  <c r="AB35" i="1"/>
  <c r="AB740" i="1"/>
  <c r="AB713" i="1"/>
  <c r="AB478" i="1"/>
  <c r="AB338" i="1"/>
  <c r="AB867" i="1"/>
  <c r="AB515" i="1"/>
  <c r="AB185" i="1"/>
  <c r="AB634" i="1"/>
  <c r="AB434" i="1"/>
  <c r="AB250" i="1"/>
  <c r="AB488" i="1"/>
  <c r="AB598" i="1"/>
  <c r="AB32" i="1"/>
  <c r="AB50" i="1"/>
  <c r="AB630" i="1"/>
  <c r="AB573" i="1"/>
  <c r="AB283" i="1"/>
  <c r="AB254" i="1"/>
  <c r="AB618" i="1"/>
  <c r="AB16" i="1"/>
  <c r="AB808" i="1"/>
  <c r="AB789" i="1"/>
  <c r="AB373" i="1"/>
  <c r="AB119" i="1"/>
  <c r="AB765" i="1"/>
  <c r="AB810" i="1"/>
  <c r="AB198" i="1"/>
  <c r="AB719" i="1"/>
  <c r="AB79" i="1"/>
  <c r="AB252" i="1"/>
  <c r="AB162" i="1"/>
  <c r="AB716" i="1"/>
  <c r="AB526" i="1"/>
  <c r="AB269" i="1"/>
  <c r="AB857" i="1"/>
  <c r="AB39" i="1"/>
  <c r="AB324" i="1"/>
  <c r="AB651" i="1"/>
  <c r="AB20" i="1"/>
  <c r="AB132" i="1"/>
  <c r="AB807" i="1"/>
  <c r="AB255" i="1"/>
  <c r="AB52" i="1"/>
  <c r="AB17" i="1"/>
  <c r="AB739" i="1"/>
  <c r="AB90" i="1"/>
  <c r="AB727" i="1"/>
  <c r="AB542" i="1"/>
  <c r="AB698" i="1"/>
  <c r="AB97" i="1"/>
  <c r="AB342" i="1"/>
  <c r="AB312" i="1"/>
  <c r="AB68" i="1"/>
  <c r="AB216" i="1"/>
  <c r="AB173" i="1"/>
  <c r="AB310" i="1"/>
  <c r="AB91" i="1"/>
  <c r="AB344" i="1"/>
  <c r="AB460" i="1"/>
  <c r="AB232" i="1"/>
  <c r="AB726" i="1"/>
  <c r="AB295" i="1"/>
  <c r="AB429" i="1"/>
  <c r="AB484" i="1"/>
  <c r="AB498" i="1"/>
  <c r="AB763" i="1"/>
  <c r="AB175" i="1"/>
  <c r="AB160" i="1"/>
  <c r="AB493" i="1"/>
  <c r="AB507" i="1"/>
  <c r="AB517" i="1"/>
  <c r="AB814" i="1"/>
  <c r="AB591" i="1"/>
  <c r="AB233" i="1"/>
  <c r="AB451" i="1"/>
  <c r="AB787" i="1"/>
  <c r="AB550" i="1"/>
  <c r="AB287" i="1"/>
  <c r="AB153" i="1"/>
  <c r="AB853" i="1"/>
  <c r="AB286" i="1"/>
  <c r="AB148" i="1"/>
  <c r="AB629" i="1"/>
  <c r="AB603" i="1"/>
  <c r="AB281" i="1"/>
  <c r="AB683" i="1"/>
  <c r="AB545" i="1"/>
  <c r="AB824" i="1"/>
  <c r="AB167" i="1"/>
  <c r="AB681" i="1"/>
  <c r="AB588" i="1"/>
  <c r="AB423" i="1"/>
  <c r="AB678" i="1"/>
  <c r="AB511" i="1"/>
  <c r="AB177" i="1"/>
  <c r="AB398" i="1"/>
  <c r="AB298" i="1"/>
  <c r="AB519" i="1"/>
  <c r="AB646" i="1"/>
  <c r="AB305" i="1"/>
  <c r="AB328" i="1"/>
  <c r="AB22" i="1"/>
  <c r="AB268" i="1"/>
  <c r="AB666" i="1"/>
  <c r="AB700" i="1"/>
  <c r="AB492" i="1"/>
  <c r="AL553" i="1"/>
  <c r="AL691" i="1"/>
  <c r="AI700" i="1"/>
  <c r="AB779" i="1"/>
  <c r="AB234" i="1"/>
  <c r="AB575" i="1"/>
  <c r="AB831" i="1"/>
  <c r="AB421" i="1"/>
  <c r="AB155" i="1"/>
  <c r="AB360" i="1"/>
  <c r="AB615" i="1"/>
  <c r="AB154" i="1"/>
  <c r="AB266" i="1"/>
  <c r="AB855" i="1"/>
  <c r="AB395" i="1"/>
  <c r="AB435" i="1"/>
  <c r="AB489" i="1"/>
  <c r="AB790" i="1"/>
  <c r="AB101" i="1"/>
  <c r="AB549" i="1"/>
  <c r="AB631" i="1"/>
  <c r="AB548" i="1"/>
  <c r="AB476" i="1"/>
  <c r="AB384" i="1"/>
  <c r="AB442" i="1"/>
  <c r="AB590" i="1"/>
  <c r="AB770" i="1"/>
  <c r="AB131" i="1"/>
  <c r="AB336" i="1"/>
  <c r="AB565" i="1"/>
  <c r="AB841" i="1"/>
  <c r="AB432" i="1"/>
  <c r="AB130" i="1"/>
  <c r="AB504" i="1"/>
  <c r="AB809" i="1"/>
  <c r="AB823" i="1"/>
  <c r="AB73" i="1"/>
  <c r="AB335" i="1"/>
  <c r="AB37" i="1"/>
  <c r="AB183" i="1"/>
  <c r="AB81" i="1"/>
  <c r="AB385" i="1"/>
  <c r="AB441" i="1"/>
  <c r="AB597" i="1"/>
  <c r="AB795" i="1"/>
  <c r="AB738" i="1"/>
  <c r="AB285" i="1"/>
  <c r="AB142" i="1"/>
  <c r="AB514" i="1"/>
  <c r="AB473" i="1"/>
  <c r="AB182" i="1"/>
  <c r="AB663" i="1"/>
  <c r="AB859" i="1"/>
  <c r="AB170" i="1"/>
  <c r="AB56" i="1"/>
  <c r="AB357" i="1"/>
  <c r="AB356" i="1"/>
  <c r="AB28" i="1"/>
  <c r="AB694" i="1"/>
  <c r="AB865" i="1"/>
  <c r="AB572" i="1"/>
  <c r="AB113" i="1"/>
  <c r="AB169" i="1"/>
  <c r="AB543" i="1"/>
  <c r="AB856" i="1"/>
  <c r="AB65" i="1"/>
  <c r="AB642" i="1"/>
  <c r="AB822" i="1"/>
  <c r="AB24" i="1"/>
  <c r="AB608" i="1"/>
  <c r="AB784" i="1"/>
  <c r="AB541" i="1"/>
  <c r="AB292" i="1"/>
  <c r="AB334" i="1"/>
  <c r="AB477" i="1"/>
  <c r="AB852" i="1"/>
  <c r="AB222" i="1"/>
  <c r="AB208" i="1"/>
  <c r="AB783" i="1"/>
  <c r="AB587" i="1"/>
  <c r="AB381" i="1"/>
  <c r="AB199" i="1"/>
  <c r="AB380" i="1"/>
  <c r="AB379" i="1"/>
  <c r="AB470" i="1"/>
  <c r="AB820" i="1"/>
  <c r="AB392" i="1"/>
  <c r="AB368" i="1"/>
  <c r="AB112" i="1"/>
  <c r="AB400" i="1"/>
  <c r="AB218" i="1"/>
  <c r="AB367" i="1"/>
  <c r="AB692" i="1"/>
  <c r="AB456" i="1"/>
  <c r="AB571" i="1"/>
  <c r="AB428" i="1"/>
  <c r="AB560" i="1"/>
  <c r="AB674" i="1"/>
  <c r="AB640" i="1"/>
  <c r="AB125" i="1"/>
  <c r="AB176" i="1"/>
  <c r="AB110" i="1"/>
  <c r="AB659" i="1"/>
  <c r="AB439" i="1"/>
  <c r="AB138" i="1"/>
  <c r="AB137" i="1"/>
  <c r="AB206" i="1"/>
  <c r="AB639" i="1"/>
  <c r="AB54" i="1"/>
  <c r="AB539" i="1"/>
  <c r="AB638" i="1"/>
  <c r="AB241" i="1"/>
  <c r="AB741" i="1"/>
  <c r="AB311" i="1"/>
  <c r="AB107" i="1"/>
  <c r="AB645" i="1"/>
  <c r="AB196" i="1"/>
  <c r="AB622" i="1"/>
  <c r="AB306" i="1"/>
  <c r="AB834" i="1"/>
  <c r="AB87" i="1"/>
  <c r="AB669" i="1"/>
  <c r="AB715" i="1"/>
  <c r="AB60" i="1"/>
  <c r="AB861" i="1"/>
  <c r="AB117" i="1"/>
  <c r="AB123" i="1"/>
  <c r="AB860" i="1"/>
  <c r="AB760" i="1"/>
  <c r="AB309" i="1"/>
  <c r="AB267" i="1"/>
  <c r="AB322" i="1"/>
  <c r="AB212" i="1"/>
  <c r="AB635" i="1"/>
  <c r="AB758" i="1"/>
  <c r="AB691" i="1"/>
  <c r="AB156" i="1"/>
  <c r="AB144" i="1"/>
  <c r="AB38" i="1"/>
  <c r="AB750" i="1"/>
  <c r="AB339" i="1"/>
  <c r="AB506" i="1"/>
  <c r="AB712" i="1"/>
  <c r="AB238" i="1"/>
  <c r="AB833" i="1"/>
  <c r="AB845" i="1"/>
  <c r="AB397" i="1"/>
  <c r="AB260" i="1"/>
  <c r="AB664" i="1"/>
  <c r="AB689" i="1"/>
  <c r="AB402" i="1"/>
  <c r="AB58" i="1"/>
  <c r="AB793" i="1"/>
  <c r="AB699" i="1"/>
  <c r="AB257" i="1"/>
  <c r="AB46" i="1"/>
  <c r="AB19" i="1"/>
  <c r="AB323" i="1"/>
  <c r="AB413" i="1"/>
  <c r="AB350" i="1"/>
  <c r="AB532" i="1"/>
  <c r="AB462" i="1"/>
  <c r="AB157" i="1"/>
  <c r="AB508" i="1"/>
  <c r="AB297" i="1"/>
  <c r="AB759" i="1"/>
  <c r="AB414" i="1"/>
  <c r="AB636" i="1"/>
  <c r="AB817" i="1"/>
  <c r="AB325" i="1"/>
  <c r="AB251" i="1"/>
  <c r="AB93" i="1"/>
  <c r="AB21" i="1"/>
  <c r="AB103" i="1"/>
  <c r="AB124" i="1"/>
  <c r="AB118" i="1"/>
  <c r="AB239" i="1"/>
  <c r="AB621" i="1"/>
  <c r="AB533" i="1"/>
  <c r="AB77" i="1"/>
  <c r="AB327" i="1"/>
  <c r="AB83" i="1"/>
  <c r="AB27" i="1"/>
  <c r="AB813" i="1"/>
  <c r="AB579" i="1"/>
  <c r="AB494" i="1"/>
  <c r="AB534" i="1"/>
  <c r="AB447" i="1"/>
  <c r="AB270" i="1"/>
  <c r="AB754" i="1"/>
  <c r="AB796" i="1"/>
  <c r="AB40" i="1"/>
  <c r="AB362" i="1"/>
  <c r="AB495" i="1"/>
  <c r="AB509" i="1"/>
  <c r="AB67" i="1"/>
  <c r="AB215" i="1"/>
  <c r="AB568" i="1"/>
  <c r="AB835" i="1"/>
  <c r="AB702" i="1"/>
  <c r="AB510" i="1"/>
  <c r="AB670" i="1"/>
  <c r="AB538" i="1"/>
  <c r="AB671" i="1"/>
  <c r="AB438" i="1"/>
  <c r="AB593" i="1"/>
  <c r="AB582" i="1"/>
  <c r="AB465" i="1"/>
  <c r="AB205" i="1"/>
  <c r="AB584" i="1"/>
  <c r="AB41" i="1"/>
  <c r="AB217" i="1"/>
  <c r="AB163" i="1"/>
  <c r="AB613" i="1"/>
  <c r="AB406" i="1"/>
  <c r="AB415" i="1"/>
  <c r="AB273" i="1"/>
  <c r="AB551" i="1"/>
  <c r="AB149" i="1"/>
  <c r="AB816" i="1"/>
  <c r="AB302" i="1"/>
  <c r="AB449" i="1"/>
  <c r="AB497" i="1"/>
  <c r="AB33" i="1"/>
  <c r="AB748" i="1"/>
  <c r="AB467" i="1"/>
  <c r="AB245" i="1"/>
  <c r="AB197" i="1"/>
  <c r="AB389" i="1"/>
  <c r="AB540" i="1"/>
  <c r="AB340" i="1"/>
  <c r="AB468" i="1"/>
  <c r="AB140" i="1"/>
  <c r="AB570" i="1"/>
  <c r="AB274" i="1"/>
  <c r="AB798" i="1"/>
  <c r="AB301" i="1"/>
  <c r="AB676" i="1"/>
  <c r="AB399" i="1"/>
  <c r="AB151" i="1"/>
  <c r="AB351" i="1"/>
  <c r="AB331" i="1"/>
  <c r="AB654" i="1"/>
  <c r="AB756" i="1"/>
  <c r="AB391" i="1"/>
  <c r="AB677" i="1"/>
  <c r="AB361" i="1"/>
  <c r="AB721" i="1"/>
  <c r="AB811" i="1"/>
  <c r="AB800" i="1"/>
  <c r="AB805" i="1"/>
  <c r="AB819" i="1"/>
  <c r="AB586" i="1"/>
  <c r="AB417" i="1"/>
  <c r="AB26" i="1"/>
  <c r="AB512" i="1"/>
  <c r="AB372" i="1"/>
  <c r="AB111" i="1"/>
  <c r="AB596" i="1"/>
  <c r="AB407" i="1"/>
  <c r="AB70" i="1"/>
  <c r="AB248" i="1"/>
  <c r="AB293" i="1"/>
  <c r="AB490" i="1"/>
  <c r="AB802" i="1"/>
  <c r="AB775" i="1"/>
  <c r="AB679" i="1"/>
  <c r="AB294" i="1"/>
  <c r="AB179" i="1"/>
  <c r="AB187" i="1"/>
  <c r="AB776" i="1"/>
  <c r="AB781" i="1"/>
  <c r="AB299" i="1"/>
  <c r="AB121" i="1"/>
  <c r="AB141" i="1"/>
  <c r="AB749" i="1"/>
  <c r="AB279" i="1"/>
  <c r="AB757" i="1"/>
  <c r="AB382" i="1"/>
  <c r="AB710" i="1"/>
  <c r="AB353" i="1"/>
  <c r="AB792" i="1"/>
  <c r="AB237" i="1"/>
  <c r="AB782" i="1"/>
  <c r="AB425" i="1"/>
  <c r="AB18" i="1"/>
  <c r="AB606" i="1"/>
  <c r="AB554" i="1"/>
  <c r="AB479" i="1"/>
  <c r="AB104" i="1"/>
  <c r="AB133" i="1"/>
  <c r="AB531" i="1"/>
  <c r="AB59" i="1"/>
  <c r="AB422" i="1"/>
  <c r="AB376" i="1"/>
  <c r="AB105" i="1"/>
  <c r="AB370" i="1"/>
  <c r="AB150" i="1"/>
  <c r="AB665" i="1"/>
  <c r="AB744" i="1"/>
  <c r="AB454" i="1"/>
  <c r="AB106" i="1"/>
  <c r="AB202" i="1"/>
  <c r="AB213" i="1"/>
  <c r="AB616" i="1"/>
  <c r="AB768" i="1"/>
  <c r="AB556" i="1"/>
  <c r="AB667" i="1"/>
  <c r="AB525" i="1"/>
  <c r="AB320" i="1"/>
  <c r="AB223" i="1"/>
  <c r="AB108" i="1"/>
  <c r="AB436" i="1"/>
  <c r="AB94" i="1"/>
  <c r="AB668" i="1"/>
  <c r="AB195" i="1"/>
  <c r="AB701" i="1"/>
  <c r="AB388" i="1"/>
  <c r="AB752" i="1"/>
  <c r="AB326" i="1"/>
  <c r="AB95" i="1"/>
  <c r="AB134" i="1"/>
  <c r="AB303" i="1"/>
  <c r="AB403" i="1"/>
  <c r="AB158" i="1"/>
  <c r="AB159" i="1"/>
  <c r="AB637" i="1"/>
  <c r="AB448" i="1"/>
  <c r="AB535" i="1"/>
  <c r="AB848" i="1"/>
  <c r="AB557" i="1"/>
  <c r="AB481" i="1"/>
  <c r="AB747" i="1"/>
  <c r="AB690" i="1"/>
  <c r="AB437" i="1"/>
  <c r="AB30" i="1"/>
  <c r="AB862" i="1"/>
  <c r="AB271" i="1"/>
  <c r="AB262" i="1"/>
  <c r="AB693" i="1"/>
  <c r="AB464" i="1"/>
  <c r="AB396" i="1"/>
  <c r="AB581" i="1"/>
  <c r="AB272" i="1"/>
  <c r="AB604" i="1"/>
  <c r="AB109" i="1"/>
  <c r="AB161" i="1"/>
  <c r="AB672" i="1"/>
  <c r="AB797" i="1"/>
  <c r="AB224" i="1"/>
  <c r="AB242" i="1"/>
  <c r="AB496" i="1"/>
  <c r="AB405" i="1"/>
  <c r="AB243" i="1"/>
  <c r="AB707" i="1"/>
  <c r="AB244" i="1"/>
  <c r="AB146" i="1"/>
  <c r="AB836" i="1"/>
  <c r="AB483" i="1"/>
  <c r="AB345" i="1"/>
  <c r="AB718" i="1"/>
  <c r="AB427" i="1"/>
  <c r="AB363" i="1"/>
  <c r="AB96" i="1"/>
  <c r="AB863" i="1"/>
  <c r="AB652" i="1"/>
  <c r="AB194" i="1"/>
  <c r="AB246" i="1"/>
  <c r="AB709" i="1"/>
  <c r="AB559" i="1"/>
  <c r="AB764" i="1"/>
  <c r="AB653" i="1"/>
  <c r="AB264" i="1"/>
  <c r="AB247" i="1"/>
  <c r="AB313" i="1"/>
  <c r="AB365" i="1"/>
  <c r="AB371" i="1"/>
  <c r="AB164" i="1"/>
  <c r="AB341" i="1"/>
  <c r="AB165" i="1"/>
  <c r="AB366" i="1"/>
  <c r="AB49" i="1"/>
  <c r="AB207" i="1"/>
  <c r="AB561" i="1"/>
  <c r="AB720" i="1"/>
  <c r="AB315" i="1"/>
  <c r="AB780" i="1"/>
  <c r="AB352" i="1"/>
  <c r="AB499" i="1"/>
  <c r="AB178" i="1"/>
  <c r="AB226" i="1"/>
  <c r="AB469" i="1"/>
  <c r="AB147" i="1"/>
  <c r="AB393" i="1"/>
  <c r="AB186" i="1"/>
  <c r="AB450" i="1"/>
  <c r="AB595" i="1"/>
  <c r="AB647" i="1"/>
  <c r="AB624" i="1"/>
  <c r="AB227" i="1"/>
  <c r="AB656" i="1"/>
  <c r="AB166" i="1"/>
  <c r="AB850" i="1"/>
  <c r="AB609" i="1"/>
  <c r="AB408" i="1"/>
  <c r="AB14" i="1"/>
  <c r="AB680" i="1"/>
  <c r="AB722" i="1"/>
  <c r="AB188" i="1"/>
  <c r="AB457" i="1"/>
  <c r="AB625" i="1"/>
  <c r="AB409" i="1"/>
  <c r="AB278" i="1"/>
  <c r="AB394" i="1"/>
  <c r="AB89" i="1"/>
  <c r="AB648" i="1"/>
  <c r="AB612" i="1"/>
  <c r="AB249" i="1"/>
  <c r="AB210" i="1"/>
  <c r="AB601" i="1"/>
  <c r="AB724" i="1"/>
  <c r="AB80" i="1"/>
  <c r="AB503" i="1"/>
  <c r="AB265" i="1"/>
  <c r="AB602" i="1"/>
  <c r="AB99" i="1"/>
  <c r="AB815" i="1"/>
  <c r="AB347" i="1"/>
  <c r="AB458" i="1"/>
  <c r="AB682" i="1"/>
  <c r="AB280" i="1"/>
  <c r="AB743" i="1"/>
  <c r="AB725" i="1"/>
  <c r="AB354" i="1"/>
  <c r="AB229" i="1"/>
  <c r="AB259" i="1"/>
  <c r="AB777" i="1"/>
  <c r="AB703" i="1"/>
  <c r="AB92" i="1"/>
  <c r="AB290" i="1"/>
  <c r="AB44" i="1"/>
  <c r="AB843" i="1"/>
  <c r="AB53" i="1"/>
  <c r="AB387" i="1"/>
  <c r="AB771" i="1"/>
  <c r="AB766" i="1"/>
  <c r="AB220" i="1"/>
  <c r="AB424" i="1"/>
  <c r="AB102" i="1"/>
  <c r="AB337" i="1"/>
  <c r="AB219" i="1"/>
  <c r="AB736" i="1"/>
  <c r="AB632" i="1"/>
  <c r="AB599" i="1"/>
  <c r="AB74" i="1"/>
  <c r="AB611" i="1"/>
  <c r="AB547" i="1"/>
  <c r="AB524" i="1"/>
  <c r="AB574" i="1"/>
  <c r="AB412" i="1"/>
  <c r="AB411" i="1"/>
  <c r="AB475" i="1"/>
  <c r="AB661" i="1"/>
  <c r="AB806" i="1"/>
  <c r="AB657" i="1"/>
  <c r="AB369" i="1"/>
  <c r="AB804" i="1"/>
  <c r="AB731" i="1"/>
  <c r="AB552" i="1"/>
  <c r="AB840" i="1"/>
  <c r="AB82" i="1"/>
  <c r="AB735" i="1"/>
  <c r="AB854" i="1"/>
  <c r="AB500" i="1"/>
  <c r="AB300" i="1"/>
  <c r="AB523" i="1"/>
  <c r="AB785" i="1"/>
  <c r="AB695" i="1"/>
  <c r="AB487" i="1"/>
  <c r="AB284" i="1"/>
  <c r="AB563" i="1"/>
  <c r="AB235" i="1"/>
  <c r="AB513" i="1"/>
  <c r="AB660" i="1"/>
  <c r="AB839" i="1"/>
  <c r="AB567" i="1"/>
  <c r="AB546" i="1"/>
  <c r="AB628" i="1"/>
  <c r="AB627" i="1"/>
  <c r="AB375" i="1"/>
  <c r="AB491" i="1"/>
  <c r="AB355" i="1"/>
  <c r="AB296" i="1"/>
  <c r="AB812" i="1"/>
  <c r="AB471" i="1"/>
  <c r="AB75" i="1"/>
  <c r="AB319" i="1"/>
  <c r="AB228" i="1"/>
  <c r="AB530" i="1"/>
  <c r="AB617" i="1"/>
  <c r="AB64" i="1"/>
  <c r="AB440" i="1"/>
  <c r="AB505" i="1"/>
  <c r="AB589" i="1"/>
  <c r="AB180" i="1"/>
  <c r="AB98" i="1"/>
  <c r="AB830" i="1"/>
  <c r="AB641" i="1"/>
  <c r="AB851" i="1"/>
  <c r="AB838" i="1"/>
  <c r="AB120" i="1"/>
  <c r="AB723" i="1"/>
  <c r="AB15" i="1"/>
  <c r="AB333" i="1"/>
  <c r="AB71" i="1"/>
  <c r="AB821" i="1"/>
  <c r="AB276" i="1"/>
  <c r="AB607" i="1"/>
  <c r="AB837" i="1"/>
  <c r="AB605" i="1"/>
  <c r="AB623" i="1"/>
  <c r="AB42" i="1"/>
  <c r="AB502" i="1"/>
  <c r="AB88" i="1"/>
  <c r="AB774" i="1"/>
  <c r="AB63" i="1"/>
  <c r="AB321" i="1"/>
  <c r="AB416" i="1"/>
  <c r="AB755" i="1"/>
  <c r="AB31" i="1"/>
  <c r="AB263" i="1"/>
  <c r="AB864" i="1"/>
  <c r="AB225" i="1"/>
  <c r="AB773" i="1"/>
  <c r="AB585" i="1"/>
  <c r="AB708" i="1"/>
  <c r="AB62" i="1"/>
  <c r="AB594" i="1"/>
  <c r="AB466" i="1"/>
  <c r="AB48" i="1"/>
  <c r="AB828" i="1"/>
  <c r="AB404" i="1"/>
  <c r="AB136" i="1"/>
  <c r="AB527" i="1"/>
  <c r="AB172" i="1"/>
  <c r="AB482" i="1"/>
  <c r="AB329" i="1"/>
  <c r="AB580" i="1"/>
  <c r="AB769" i="1"/>
  <c r="AB135" i="1"/>
  <c r="AB214" i="1"/>
  <c r="AB378" i="1"/>
  <c r="AB592" i="1"/>
  <c r="AB501" i="1"/>
  <c r="AB240" i="1"/>
  <c r="AB847" i="1"/>
  <c r="AB578" i="1"/>
  <c r="AB761" i="1"/>
  <c r="AB236" i="1"/>
  <c r="AB445" i="1"/>
  <c r="AB826" i="1"/>
  <c r="AB190" i="1"/>
  <c r="AB480" i="1"/>
  <c r="AB555" i="1"/>
  <c r="AB377" i="1"/>
  <c r="AB291" i="1"/>
  <c r="AB794" i="1"/>
  <c r="AB751" i="1"/>
  <c r="AB714" i="1"/>
  <c r="AB386" i="1"/>
  <c r="AB658" i="1"/>
  <c r="AB349" i="1"/>
  <c r="AB191" i="1"/>
  <c r="AB201" i="1"/>
  <c r="AB12" i="1"/>
  <c r="AK846" i="1" l="1"/>
  <c r="AL846" i="1" s="1"/>
  <c r="AK845" i="1"/>
  <c r="AL845" i="1" s="1"/>
  <c r="AK852" i="1"/>
  <c r="AL852" i="1" s="1"/>
  <c r="AK737" i="1"/>
  <c r="AL737" i="1" s="1"/>
  <c r="AK851" i="1"/>
  <c r="AL851" i="1" s="1"/>
  <c r="AM851" i="1" s="1"/>
  <c r="AP851" i="1" s="1"/>
  <c r="AK606" i="1"/>
  <c r="AL606" i="1" s="1"/>
  <c r="AK738" i="1"/>
  <c r="AL738" i="1" s="1"/>
  <c r="AM738" i="1" s="1"/>
  <c r="AM785" i="1"/>
  <c r="AI306" i="1"/>
  <c r="AK306" i="1" s="1"/>
  <c r="AL306" i="1" s="1"/>
  <c r="AM306" i="1" s="1"/>
  <c r="AP705" i="1"/>
  <c r="AT705" i="1" s="1"/>
  <c r="AY705" i="1" s="1"/>
  <c r="AO704" i="1"/>
  <c r="AP704" i="1" s="1"/>
  <c r="AT704" i="1" s="1"/>
  <c r="AY704" i="1" s="1"/>
  <c r="AV193" i="1"/>
  <c r="AM740" i="1"/>
  <c r="AM842" i="1"/>
  <c r="AI607" i="1"/>
  <c r="AK607" i="1" s="1"/>
  <c r="AL607" i="1" s="1"/>
  <c r="AM607" i="1" s="1"/>
  <c r="AI438" i="1"/>
  <c r="AK438" i="1" s="1"/>
  <c r="AM467" i="1"/>
  <c r="AM343" i="1"/>
  <c r="AM26" i="1"/>
  <c r="AM571" i="1"/>
  <c r="AM754" i="1"/>
  <c r="AM117" i="1"/>
  <c r="AM429" i="1"/>
  <c r="AM357" i="1"/>
  <c r="AM833" i="1"/>
  <c r="AM783" i="1"/>
  <c r="AM233" i="1"/>
  <c r="AM763" i="1"/>
  <c r="AM170" i="1"/>
  <c r="AM335" i="1"/>
  <c r="AM679" i="1"/>
  <c r="AM90" i="1"/>
  <c r="AM367" i="1"/>
  <c r="AM229" i="1"/>
  <c r="AM533" i="1"/>
  <c r="AM446" i="1"/>
  <c r="AM621" i="1"/>
  <c r="AM137" i="1"/>
  <c r="AM328" i="1"/>
  <c r="AM678" i="1"/>
  <c r="AM209" i="1"/>
  <c r="AM535" i="1"/>
  <c r="AM463" i="1"/>
  <c r="AM207" i="1"/>
  <c r="AM831" i="1"/>
  <c r="AM97" i="1"/>
  <c r="AK100" i="1"/>
  <c r="AL100" i="1" s="1"/>
  <c r="AM100" i="1" s="1"/>
  <c r="AP100" i="1" s="1"/>
  <c r="AM452" i="1"/>
  <c r="AM863" i="1"/>
  <c r="AM586" i="1"/>
  <c r="AM389" i="1"/>
  <c r="AM215" i="1"/>
  <c r="AM861" i="1"/>
  <c r="AM336" i="1"/>
  <c r="AM753" i="1"/>
  <c r="AM658" i="1"/>
  <c r="AM405" i="1"/>
  <c r="AM353" i="1"/>
  <c r="AM351" i="1"/>
  <c r="AM362" i="1"/>
  <c r="AM532" i="1"/>
  <c r="AM560" i="1"/>
  <c r="AM514" i="1"/>
  <c r="AM442" i="1"/>
  <c r="AM17" i="1"/>
  <c r="AM16" i="1"/>
  <c r="AM420" i="1"/>
  <c r="AM78" i="1"/>
  <c r="AI320" i="1"/>
  <c r="AK320" i="1" s="1"/>
  <c r="AL320" i="1" s="1"/>
  <c r="AM320" i="1" s="1"/>
  <c r="AM708" i="1"/>
  <c r="AM469" i="1"/>
  <c r="AM108" i="1"/>
  <c r="AM490" i="1"/>
  <c r="AM350" i="1"/>
  <c r="AM834" i="1"/>
  <c r="AM587" i="1"/>
  <c r="AM618" i="1"/>
  <c r="AM221" i="1"/>
  <c r="AM211" i="1"/>
  <c r="AM85" i="1"/>
  <c r="AM637" i="1"/>
  <c r="AM340" i="1"/>
  <c r="AM582" i="1"/>
  <c r="AM413" i="1"/>
  <c r="AM638" i="1"/>
  <c r="AM169" i="1"/>
  <c r="AM567" i="1"/>
  <c r="AM187" i="1"/>
  <c r="AM449" i="1"/>
  <c r="AM456" i="1"/>
  <c r="AM208" i="1"/>
  <c r="AM774" i="1"/>
  <c r="AM632" i="1"/>
  <c r="AM425" i="1"/>
  <c r="AM339" i="1"/>
  <c r="AM520" i="1"/>
  <c r="AM66" i="1"/>
  <c r="AM88" i="1"/>
  <c r="AM667" i="1"/>
  <c r="AM217" i="1"/>
  <c r="AM549" i="1"/>
  <c r="AM566" i="1"/>
  <c r="AM240" i="1"/>
  <c r="AM263" i="1"/>
  <c r="AM830" i="1"/>
  <c r="AM491" i="1"/>
  <c r="AM53" i="1"/>
  <c r="AM625" i="1"/>
  <c r="AM363" i="1"/>
  <c r="AM262" i="1"/>
  <c r="AM640" i="1"/>
  <c r="AM287" i="1"/>
  <c r="AM51" i="1"/>
  <c r="AM230" i="1"/>
  <c r="AM171" i="1"/>
  <c r="AM318" i="1"/>
  <c r="AM410" i="1"/>
  <c r="AM386" i="1"/>
  <c r="AM31" i="1"/>
  <c r="AM524" i="1"/>
  <c r="AM559" i="1"/>
  <c r="AM590" i="1"/>
  <c r="AM522" i="1"/>
  <c r="AM402" i="1"/>
  <c r="AM63" i="1"/>
  <c r="AM440" i="1"/>
  <c r="AM812" i="1"/>
  <c r="AM599" i="1"/>
  <c r="AM49" i="1"/>
  <c r="AM247" i="1"/>
  <c r="AM224" i="1"/>
  <c r="AM593" i="1"/>
  <c r="AM622" i="1"/>
  <c r="AM548" i="1"/>
  <c r="AM434" i="1"/>
  <c r="AM72" i="1"/>
  <c r="AM383" i="1"/>
  <c r="AM120" i="1"/>
  <c r="AM264" i="1"/>
  <c r="AM163" i="1"/>
  <c r="AM19" i="1"/>
  <c r="AM222" i="1"/>
  <c r="AM631" i="1"/>
  <c r="AM484" i="1"/>
  <c r="AM486" i="1"/>
  <c r="AM835" i="1"/>
  <c r="AM706" i="1"/>
  <c r="AM277" i="1"/>
  <c r="AM864" i="1"/>
  <c r="AM407" i="1"/>
  <c r="AM77" i="1"/>
  <c r="AM645" i="1"/>
  <c r="AM154" i="1"/>
  <c r="AM786" i="1"/>
  <c r="AM536" i="1"/>
  <c r="AM832" i="1"/>
  <c r="AM641" i="1"/>
  <c r="AM502" i="1"/>
  <c r="AM513" i="1"/>
  <c r="AM219" i="1"/>
  <c r="AM210" i="1"/>
  <c r="AM764" i="1"/>
  <c r="AM557" i="1"/>
  <c r="AM665" i="1"/>
  <c r="AM41" i="1"/>
  <c r="AM107" i="1"/>
  <c r="AM216" i="1"/>
  <c r="AM50" i="1"/>
  <c r="AM433" i="1"/>
  <c r="AM419" i="1"/>
  <c r="AM472" i="1"/>
  <c r="AM332" i="1"/>
  <c r="AM620" i="1"/>
  <c r="AM619" i="1"/>
  <c r="AM214" i="1"/>
  <c r="AM403" i="1"/>
  <c r="AM375" i="1"/>
  <c r="AM166" i="1"/>
  <c r="AM427" i="1"/>
  <c r="AM570" i="1"/>
  <c r="AM334" i="1"/>
  <c r="AM65" i="1"/>
  <c r="AM550" i="1"/>
  <c r="AM493" i="1"/>
  <c r="AM600" i="1"/>
  <c r="AM717" i="1"/>
  <c r="AM426" i="1"/>
  <c r="AM181" i="1"/>
  <c r="AM55" i="1"/>
  <c r="AI674" i="1"/>
  <c r="AK674" i="1" s="1"/>
  <c r="AL674" i="1" s="1"/>
  <c r="AM674" i="1" s="1"/>
  <c r="AI40" i="1"/>
  <c r="AK40" i="1" s="1"/>
  <c r="AL40" i="1" s="1"/>
  <c r="AM40" i="1" s="1"/>
  <c r="AM74" i="1"/>
  <c r="AM226" i="1"/>
  <c r="AM116" i="1"/>
  <c r="AM772" i="1"/>
  <c r="AM578" i="1"/>
  <c r="AM828" i="1"/>
  <c r="AM411" i="1"/>
  <c r="AM821" i="1"/>
  <c r="AM165" i="1"/>
  <c r="AM862" i="1"/>
  <c r="AM811" i="1"/>
  <c r="AM239" i="1"/>
  <c r="AM87" i="1"/>
  <c r="AM130" i="1"/>
  <c r="AM423" i="1"/>
  <c r="AM359" i="1"/>
  <c r="AM585" i="1"/>
  <c r="AM382" i="1"/>
  <c r="AM345" i="1"/>
  <c r="AM448" i="1"/>
  <c r="AM512" i="1"/>
  <c r="AM468" i="1"/>
  <c r="AM428" i="1"/>
  <c r="AM421" i="1"/>
  <c r="AM453" i="1"/>
  <c r="AM203" i="1"/>
  <c r="AM265" i="1"/>
  <c r="AM722" i="1"/>
  <c r="AM227" i="1"/>
  <c r="AM561" i="1"/>
  <c r="AM365" i="1"/>
  <c r="AM246" i="1"/>
  <c r="AM496" i="1"/>
  <c r="AM105" i="1"/>
  <c r="AM710" i="1"/>
  <c r="AM721" i="1"/>
  <c r="AM151" i="1"/>
  <c r="AM465" i="1"/>
  <c r="AM118" i="1"/>
  <c r="AM636" i="1"/>
  <c r="AM58" i="1"/>
  <c r="AM241" i="1"/>
  <c r="AM368" i="1"/>
  <c r="AM541" i="1"/>
  <c r="AM543" i="1"/>
  <c r="AM432" i="1"/>
  <c r="AM435" i="1"/>
  <c r="AM511" i="1"/>
  <c r="AM507" i="1"/>
  <c r="AM789" i="1"/>
  <c r="AM515" i="1"/>
  <c r="AM152" i="1"/>
  <c r="AM444" i="1"/>
  <c r="AM649" i="1"/>
  <c r="AM673" i="1"/>
  <c r="AM61" i="1"/>
  <c r="AM84" i="1"/>
  <c r="AM143" i="1"/>
  <c r="AM314" i="1"/>
  <c r="AM643" i="1"/>
  <c r="AM827" i="1"/>
  <c r="AM527" i="1"/>
  <c r="AM75" i="1"/>
  <c r="AM424" i="1"/>
  <c r="AM12" i="1"/>
  <c r="AM82" i="1"/>
  <c r="AM220" i="1"/>
  <c r="AM92" i="1"/>
  <c r="AM503" i="1"/>
  <c r="AM680" i="1"/>
  <c r="AM624" i="1"/>
  <c r="AM313" i="1"/>
  <c r="AM483" i="1"/>
  <c r="AM242" i="1"/>
  <c r="AM437" i="1"/>
  <c r="AM223" i="1"/>
  <c r="AM376" i="1"/>
  <c r="AM776" i="1"/>
  <c r="AM399" i="1"/>
  <c r="AM497" i="1"/>
  <c r="AM406" i="1"/>
  <c r="AM414" i="1"/>
  <c r="AM758" i="1"/>
  <c r="AM123" i="1"/>
  <c r="AM659" i="1"/>
  <c r="AM784" i="1"/>
  <c r="AM56" i="1"/>
  <c r="AM476" i="1"/>
  <c r="AM726" i="1"/>
  <c r="AM68" i="1"/>
  <c r="AM324" i="1"/>
  <c r="AM79" i="1"/>
  <c r="AM867" i="1"/>
  <c r="AM829" i="1"/>
  <c r="AM76" i="1"/>
  <c r="AM261" i="1"/>
  <c r="AM455" i="1"/>
  <c r="AP697" i="1"/>
  <c r="AT697" i="1" s="1"/>
  <c r="AY697" i="1" s="1"/>
  <c r="AO697" i="1"/>
  <c r="AM378" i="1"/>
  <c r="AM589" i="1"/>
  <c r="AM290" i="1"/>
  <c r="AM487" i="1"/>
  <c r="AM761" i="1"/>
  <c r="AM404" i="1"/>
  <c r="AM773" i="1"/>
  <c r="AM838" i="1"/>
  <c r="AM475" i="1"/>
  <c r="AM14" i="1"/>
  <c r="AM652" i="1"/>
  <c r="AM396" i="1"/>
  <c r="AM159" i="1"/>
  <c r="AM388" i="1"/>
  <c r="AM106" i="1"/>
  <c r="AM422" i="1"/>
  <c r="AM248" i="1"/>
  <c r="AM677" i="1"/>
  <c r="AM568" i="1"/>
  <c r="AM83" i="1"/>
  <c r="AM759" i="1"/>
  <c r="AM323" i="1"/>
  <c r="AM689" i="1"/>
  <c r="AM635" i="1"/>
  <c r="AM110" i="1"/>
  <c r="AM820" i="1"/>
  <c r="AM113" i="1"/>
  <c r="AM855" i="1"/>
  <c r="AM575" i="1"/>
  <c r="AM160" i="1"/>
  <c r="AM312" i="1"/>
  <c r="AM39" i="1"/>
  <c r="AM719" i="1"/>
  <c r="AM598" i="1"/>
  <c r="AM338" i="1"/>
  <c r="AM558" i="1"/>
  <c r="AM746" i="1"/>
  <c r="AM745" i="1"/>
  <c r="AM626" i="1"/>
  <c r="AM253" i="1"/>
  <c r="AM174" i="1"/>
  <c r="AM474" i="1"/>
  <c r="AM839" i="1"/>
  <c r="AM278" i="1"/>
  <c r="AM499" i="1"/>
  <c r="AM366" i="1"/>
  <c r="AM146" i="1"/>
  <c r="AM464" i="1"/>
  <c r="AM747" i="1"/>
  <c r="AM454" i="1"/>
  <c r="AM59" i="1"/>
  <c r="AM70" i="1"/>
  <c r="AM391" i="1"/>
  <c r="AM664" i="1"/>
  <c r="AM73" i="1"/>
  <c r="AM266" i="1"/>
  <c r="AM234" i="1"/>
  <c r="AM588" i="1"/>
  <c r="AM629" i="1"/>
  <c r="AM460" i="1"/>
  <c r="AM52" i="1"/>
  <c r="AM488" i="1"/>
  <c r="AM348" i="1"/>
  <c r="AM662" i="1"/>
  <c r="AM644" i="1"/>
  <c r="AM742" i="1"/>
  <c r="AM443" i="1"/>
  <c r="AM114" i="1"/>
  <c r="AM576" i="1"/>
  <c r="AM583" i="1"/>
  <c r="AM390" i="1"/>
  <c r="AM276" i="1"/>
  <c r="AM771" i="1"/>
  <c r="AM349" i="1"/>
  <c r="AM555" i="1"/>
  <c r="AM48" i="1"/>
  <c r="AM617" i="1"/>
  <c r="AM355" i="1"/>
  <c r="AM523" i="1"/>
  <c r="AM412" i="1"/>
  <c r="AM387" i="1"/>
  <c r="AM352" i="1"/>
  <c r="AM653" i="1"/>
  <c r="AM96" i="1"/>
  <c r="AM244" i="1"/>
  <c r="AM481" i="1"/>
  <c r="AM531" i="1"/>
  <c r="AM782" i="1"/>
  <c r="AM819" i="1"/>
  <c r="AM756" i="1"/>
  <c r="AM447" i="1"/>
  <c r="AM508" i="1"/>
  <c r="AM60" i="1"/>
  <c r="AM639" i="1"/>
  <c r="AM379" i="1"/>
  <c r="AM822" i="1"/>
  <c r="AM865" i="1"/>
  <c r="AM663" i="1"/>
  <c r="AM597" i="1"/>
  <c r="AM131" i="1"/>
  <c r="AM492" i="1"/>
  <c r="AM519" i="1"/>
  <c r="AM148" i="1"/>
  <c r="AM344" i="1"/>
  <c r="AM810" i="1"/>
  <c r="AM250" i="1"/>
  <c r="AM732" i="1"/>
  <c r="AM688" i="1"/>
  <c r="AM204" i="1"/>
  <c r="AM769" i="1"/>
  <c r="AM552" i="1"/>
  <c r="AM466" i="1"/>
  <c r="AM574" i="1"/>
  <c r="AM850" i="1"/>
  <c r="AM707" i="1"/>
  <c r="AM161" i="1"/>
  <c r="AM556" i="1"/>
  <c r="AM596" i="1"/>
  <c r="AM654" i="1"/>
  <c r="AM245" i="1"/>
  <c r="AM149" i="1"/>
  <c r="AM538" i="1"/>
  <c r="AM509" i="1"/>
  <c r="AM534" i="1"/>
  <c r="AM397" i="1"/>
  <c r="AM38" i="1"/>
  <c r="AM206" i="1"/>
  <c r="AM218" i="1"/>
  <c r="AM380" i="1"/>
  <c r="AM477" i="1"/>
  <c r="AM642" i="1"/>
  <c r="AM441" i="1"/>
  <c r="AM167" i="1"/>
  <c r="AM591" i="1"/>
  <c r="AM498" i="1"/>
  <c r="AM91" i="1"/>
  <c r="AM521" i="1"/>
  <c r="AM43" i="1"/>
  <c r="AM569" i="1"/>
  <c r="AM633" i="1"/>
  <c r="AM733" i="1"/>
  <c r="AM231" i="1"/>
  <c r="AM431" i="1"/>
  <c r="AM13" i="1"/>
  <c r="AM537" i="1"/>
  <c r="AM200" i="1"/>
  <c r="AM445" i="1"/>
  <c r="AM377" i="1"/>
  <c r="AM225" i="1"/>
  <c r="AM64" i="1"/>
  <c r="AM329" i="1"/>
  <c r="AM482" i="1"/>
  <c r="AM42" i="1"/>
  <c r="AM333" i="1"/>
  <c r="AM98" i="1"/>
  <c r="AM228" i="1"/>
  <c r="AM235" i="1"/>
  <c r="AM500" i="1"/>
  <c r="AM369" i="1"/>
  <c r="AM337" i="1"/>
  <c r="AM354" i="1"/>
  <c r="AM249" i="1"/>
  <c r="AM164" i="1"/>
  <c r="AM243" i="1"/>
  <c r="AM109" i="1"/>
  <c r="AM150" i="1"/>
  <c r="AM775" i="1"/>
  <c r="AM111" i="1"/>
  <c r="AM551" i="1"/>
  <c r="AM584" i="1"/>
  <c r="AM495" i="1"/>
  <c r="AM494" i="1"/>
  <c r="AM325" i="1"/>
  <c r="AM144" i="1"/>
  <c r="AM400" i="1"/>
  <c r="AM473" i="1"/>
  <c r="AM790" i="1"/>
  <c r="AM666" i="1"/>
  <c r="AM398" i="1"/>
  <c r="AM542" i="1"/>
  <c r="AM119" i="1"/>
  <c r="AM634" i="1"/>
  <c r="AM729" i="1"/>
  <c r="AM364" i="1"/>
  <c r="AM258" i="1"/>
  <c r="AM47" i="1"/>
  <c r="AM866" i="1"/>
  <c r="AM485" i="1"/>
  <c r="AM139" i="1"/>
  <c r="AM762" i="1"/>
  <c r="AM518" i="1"/>
  <c r="AM501" i="1"/>
  <c r="AM714" i="1"/>
  <c r="AM592" i="1"/>
  <c r="AM172" i="1"/>
  <c r="AM62" i="1"/>
  <c r="AM755" i="1"/>
  <c r="AM623" i="1"/>
  <c r="AM15" i="1"/>
  <c r="AM180" i="1"/>
  <c r="AM657" i="1"/>
  <c r="AM547" i="1"/>
  <c r="AM44" i="1"/>
  <c r="AO44" i="1" s="1"/>
  <c r="AM147" i="1"/>
  <c r="AM720" i="1"/>
  <c r="AM709" i="1"/>
  <c r="AM718" i="1"/>
  <c r="AM436" i="1"/>
  <c r="AM370" i="1"/>
  <c r="AM140" i="1"/>
  <c r="AM748" i="1"/>
  <c r="AM205" i="1"/>
  <c r="AM510" i="1"/>
  <c r="AM760" i="1"/>
  <c r="AM138" i="1"/>
  <c r="AM112" i="1"/>
  <c r="AM381" i="1"/>
  <c r="AM356" i="1"/>
  <c r="AM489" i="1"/>
  <c r="AM153" i="1"/>
  <c r="AM173" i="1"/>
  <c r="AM162" i="1"/>
  <c r="AM373" i="1"/>
  <c r="AM630" i="1"/>
  <c r="AM478" i="1"/>
  <c r="AM711" i="1"/>
  <c r="AM401" i="1"/>
  <c r="AM358" i="1"/>
  <c r="AM115" i="1"/>
  <c r="AM430" i="1"/>
  <c r="AM317" i="1"/>
  <c r="AM577" i="1"/>
  <c r="AM374" i="1"/>
  <c r="AM145" i="1"/>
  <c r="AM418" i="1"/>
  <c r="AM770" i="1"/>
  <c r="AM232" i="1"/>
  <c r="AM757" i="1"/>
  <c r="AM818" i="1"/>
  <c r="AM168" i="1"/>
  <c r="AP168" i="1" s="1"/>
  <c r="AM725" i="1"/>
  <c r="AM728" i="1"/>
  <c r="AL682" i="1"/>
  <c r="AM682" i="1" s="1"/>
  <c r="AL393" i="1"/>
  <c r="AM393" i="1" s="1"/>
  <c r="AL848" i="1"/>
  <c r="AM848" i="1" s="1"/>
  <c r="AM727" i="1"/>
  <c r="AM179" i="1"/>
  <c r="AI127" i="1"/>
  <c r="AL127" i="1" s="1"/>
  <c r="AM127" i="1" s="1"/>
  <c r="AM544" i="1"/>
  <c r="AL700" i="1"/>
  <c r="AM700" i="1" s="1"/>
  <c r="AM794" i="1"/>
  <c r="AM616" i="1"/>
  <c r="AM731" i="1"/>
  <c r="AL281" i="1"/>
  <c r="AM281" i="1" s="1"/>
  <c r="AL801" i="1"/>
  <c r="AM801" i="1" s="1"/>
  <c r="AL307" i="1"/>
  <c r="AM307" i="1" s="1"/>
  <c r="AL603" i="1"/>
  <c r="AM603" i="1" s="1"/>
  <c r="AL308" i="1"/>
  <c r="AM308" i="1" s="1"/>
  <c r="AL868" i="1"/>
  <c r="AM868" i="1" s="1"/>
  <c r="AL192" i="1"/>
  <c r="AM192" i="1" s="1"/>
  <c r="AP192" i="1" s="1"/>
  <c r="AL185" i="1"/>
  <c r="AM185" i="1" s="1"/>
  <c r="AL346" i="1"/>
  <c r="AM346" i="1" s="1"/>
  <c r="AL650" i="1"/>
  <c r="AM650" i="1" s="1"/>
  <c r="AL562" i="1"/>
  <c r="AM562" i="1" s="1"/>
  <c r="AL282" i="1"/>
  <c r="AM282" i="1" s="1"/>
  <c r="AL25" i="1"/>
  <c r="AM25" i="1" s="1"/>
  <c r="AL778" i="1"/>
  <c r="AM778" i="1" s="1"/>
  <c r="AL295" i="1"/>
  <c r="AM295" i="1" s="1"/>
  <c r="AP295" i="1" s="1"/>
  <c r="AL35" i="1"/>
  <c r="AM35" i="1" s="1"/>
  <c r="AP35" i="1" s="1"/>
  <c r="AT684" i="1"/>
  <c r="AY684" i="1" s="1"/>
  <c r="AM330" i="1"/>
  <c r="AM739" i="1"/>
  <c r="AM614" i="1"/>
  <c r="AM36" i="1"/>
  <c r="AM29" i="1"/>
  <c r="AP29" i="1" s="1"/>
  <c r="AM57" i="1"/>
  <c r="AM844" i="1"/>
  <c r="AM767" i="1"/>
  <c r="AM32" i="1"/>
  <c r="AM808" i="1"/>
  <c r="AM528" i="1"/>
  <c r="AM23" i="1"/>
  <c r="AM737" i="1"/>
  <c r="AM283" i="1"/>
  <c r="AP283" i="1" s="1"/>
  <c r="AM305" i="1"/>
  <c r="AP305" i="1" s="1"/>
  <c r="AM787" i="1"/>
  <c r="AM791" i="1"/>
  <c r="AM299" i="1"/>
  <c r="AP299" i="1" s="1"/>
  <c r="AM765" i="1"/>
  <c r="AM793" i="1"/>
  <c r="AM297" i="1"/>
  <c r="AM579" i="1"/>
  <c r="AM273" i="1"/>
  <c r="AP273" i="1" s="1"/>
  <c r="AM859" i="1"/>
  <c r="AM795" i="1"/>
  <c r="AP795" i="1" s="1"/>
  <c r="AM22" i="1"/>
  <c r="AM610" i="1"/>
  <c r="AM288" i="1"/>
  <c r="AP288" i="1" s="1"/>
  <c r="AM126" i="1"/>
  <c r="AM191" i="1"/>
  <c r="AM268" i="1"/>
  <c r="AM198" i="1"/>
  <c r="AM251" i="1"/>
  <c r="AM124" i="1"/>
  <c r="AM279" i="1"/>
  <c r="AP279" i="1" s="1"/>
  <c r="AM804" i="1"/>
  <c r="AM102" i="1"/>
  <c r="AM156" i="1"/>
  <c r="AM606" i="1"/>
  <c r="AM303" i="1"/>
  <c r="AP303" i="1" s="1"/>
  <c r="AM188" i="1"/>
  <c r="AP188" i="1" s="1"/>
  <c r="AM612" i="1"/>
  <c r="AM777" i="1"/>
  <c r="AM182" i="1"/>
  <c r="AP182" i="1" s="1"/>
  <c r="AM81" i="1"/>
  <c r="AM730" i="1"/>
  <c r="AM196" i="1"/>
  <c r="AM846" i="1"/>
  <c r="AM856" i="1"/>
  <c r="AM270" i="1"/>
  <c r="AP270" i="1" s="1"/>
  <c r="AM392" i="1"/>
  <c r="AM825" i="1"/>
  <c r="AM321" i="1"/>
  <c r="AM655" i="1"/>
  <c r="AM95" i="1"/>
  <c r="AM372" i="1"/>
  <c r="AM826" i="1"/>
  <c r="AM280" i="1"/>
  <c r="AM122" i="1"/>
  <c r="AM854" i="1"/>
  <c r="AM298" i="1"/>
  <c r="AM395" i="1"/>
  <c r="AM286" i="1"/>
  <c r="AM186" i="1"/>
  <c r="AM257" i="1"/>
  <c r="AM563" i="1"/>
  <c r="AM517" i="1"/>
  <c r="AM595" i="1"/>
  <c r="AM86" i="1"/>
  <c r="AM256" i="1"/>
  <c r="AM71" i="1"/>
  <c r="AM845" i="1"/>
  <c r="AM157" i="1"/>
  <c r="AM21" i="1"/>
  <c r="AM293" i="1"/>
  <c r="AP293" i="1" s="1"/>
  <c r="AM141" i="1"/>
  <c r="AM608" i="1"/>
  <c r="AP608" i="1" s="1"/>
  <c r="AM296" i="1"/>
  <c r="AP296" i="1" s="1"/>
  <c r="AM300" i="1"/>
  <c r="AP300" i="1" s="1"/>
  <c r="AM686" i="1"/>
  <c r="AM715" i="1"/>
  <c r="AM237" i="1"/>
  <c r="AM133" i="1"/>
  <c r="AM668" i="1"/>
  <c r="AM604" i="1"/>
  <c r="AM371" i="1"/>
  <c r="AM37" i="1"/>
  <c r="AM101" i="1"/>
  <c r="AP101" i="1" s="1"/>
  <c r="AM20" i="1"/>
  <c r="AP20" i="1" s="1"/>
  <c r="AM505" i="1"/>
  <c r="AM236" i="1"/>
  <c r="AM304" i="1"/>
  <c r="AP304" i="1" s="1"/>
  <c r="AM24" i="1"/>
  <c r="AP24" i="1" s="1"/>
  <c r="AM837" i="1"/>
  <c r="AM857" i="1"/>
  <c r="AM687" i="1"/>
  <c r="AM176" i="1"/>
  <c r="AM841" i="1"/>
  <c r="AM202" i="1"/>
  <c r="AM361" i="1"/>
  <c r="AM661" i="1"/>
  <c r="AM724" i="1"/>
  <c r="AM327" i="1"/>
  <c r="AM99" i="1"/>
  <c r="AM504" i="1"/>
  <c r="AM360" i="1"/>
  <c r="AM539" i="1"/>
  <c r="AM135" i="1"/>
  <c r="AM681" i="1"/>
  <c r="AM128" i="1"/>
  <c r="AM716" i="1"/>
  <c r="AM565" i="1"/>
  <c r="AM409" i="1"/>
  <c r="AM213" i="1"/>
  <c r="AM260" i="1"/>
  <c r="AM628" i="1"/>
  <c r="AM255" i="1"/>
  <c r="AM613" i="1"/>
  <c r="AM669" i="1"/>
  <c r="AM750" i="1"/>
  <c r="AM546" i="1"/>
  <c r="AM331" i="1"/>
  <c r="AM646" i="1"/>
  <c r="AM177" i="1"/>
  <c r="AM545" i="1"/>
  <c r="AM712" i="1"/>
  <c r="AM46" i="1"/>
  <c r="AM93" i="1"/>
  <c r="AM27" i="1"/>
  <c r="AM67" i="1"/>
  <c r="AM302" i="1"/>
  <c r="AP302" i="1" s="1"/>
  <c r="AM301" i="1"/>
  <c r="AP301" i="1" s="1"/>
  <c r="AM121" i="1"/>
  <c r="AM803" i="1"/>
  <c r="AM572" i="1"/>
  <c r="AM695" i="1"/>
  <c r="AP695" i="1" s="1"/>
  <c r="AM806" i="1"/>
  <c r="AM843" i="1"/>
  <c r="AM853" i="1"/>
  <c r="AM212" i="1"/>
  <c r="AM564" i="1"/>
  <c r="AM792" i="1"/>
  <c r="AP792" i="1" s="1"/>
  <c r="AM479" i="1"/>
  <c r="AM94" i="1"/>
  <c r="AP94" i="1" s="1"/>
  <c r="AM693" i="1"/>
  <c r="AM194" i="1"/>
  <c r="AM780" i="1"/>
  <c r="AM647" i="1"/>
  <c r="AM457" i="1"/>
  <c r="AM601" i="1"/>
  <c r="AM815" i="1"/>
  <c r="AM694" i="1"/>
  <c r="AP694" i="1" s="1"/>
  <c r="AM285" i="1"/>
  <c r="AM183" i="1"/>
  <c r="AM384" i="1"/>
  <c r="AM155" i="1"/>
  <c r="AM291" i="1"/>
  <c r="AM691" i="1"/>
  <c r="AM813" i="1"/>
  <c r="AM702" i="1"/>
  <c r="AM415" i="1"/>
  <c r="AM33" i="1"/>
  <c r="AP33" i="1" s="1"/>
  <c r="AM611" i="1"/>
  <c r="AM703" i="1"/>
  <c r="AM690" i="1"/>
  <c r="AM178" i="1"/>
  <c r="AP178" i="1" s="1"/>
  <c r="AM609" i="1"/>
  <c r="AM394" i="1"/>
  <c r="AM80" i="1"/>
  <c r="AM743" i="1"/>
  <c r="AM28" i="1"/>
  <c r="AM852" i="1"/>
  <c r="AM594" i="1"/>
  <c r="AM779" i="1"/>
  <c r="AM766" i="1"/>
  <c r="AM573" i="1"/>
  <c r="AM284" i="1"/>
  <c r="AM142" i="1"/>
  <c r="AM347" i="1"/>
  <c r="AM272" i="1"/>
  <c r="AM554" i="1"/>
  <c r="AM824" i="1"/>
  <c r="AM289" i="1"/>
  <c r="AM800" i="1"/>
  <c r="AM506" i="1"/>
  <c r="AM125" i="1"/>
  <c r="AM309" i="1"/>
  <c r="AM651" i="1"/>
  <c r="AM417" i="1"/>
  <c r="AM201" i="1"/>
  <c r="AM190" i="1"/>
  <c r="AM675" i="1"/>
  <c r="AM103" i="1"/>
  <c r="AP103" i="1" s="1"/>
  <c r="AM670" i="1"/>
  <c r="AM274" i="1"/>
  <c r="AM294" i="1"/>
  <c r="AP294" i="1" s="1"/>
  <c r="AM749" i="1"/>
  <c r="AM627" i="1"/>
  <c r="AM840" i="1"/>
  <c r="AM736" i="1"/>
  <c r="AM516" i="1"/>
  <c r="AM553" i="1"/>
  <c r="AM18" i="1"/>
  <c r="AM525" i="1"/>
  <c r="AM326" i="1"/>
  <c r="AP326" i="1" s="1"/>
  <c r="AM30" i="1"/>
  <c r="AP30" i="1" s="1"/>
  <c r="AM797" i="1"/>
  <c r="AM341" i="1"/>
  <c r="AM408" i="1"/>
  <c r="AM89" i="1"/>
  <c r="AM602" i="1"/>
  <c r="AM259" i="1"/>
  <c r="AM823" i="1"/>
  <c r="AM615" i="1"/>
  <c r="AM734" i="1"/>
  <c r="AM132" i="1"/>
  <c r="AM34" i="1"/>
  <c r="AP34" i="1" s="1"/>
  <c r="AM696" i="1"/>
  <c r="AM269" i="1"/>
  <c r="AM267" i="1"/>
  <c r="AM292" i="1"/>
  <c r="AM692" i="1"/>
  <c r="AM319" i="1"/>
  <c r="AM751" i="1"/>
  <c r="AM847" i="1"/>
  <c r="AM858" i="1"/>
  <c r="AM683" i="1"/>
  <c r="AM158" i="1"/>
  <c r="AM802" i="1"/>
  <c r="AM136" i="1"/>
  <c r="AM252" i="1"/>
  <c r="AM713" i="1"/>
  <c r="AM184" i="1"/>
  <c r="AM134" i="1"/>
  <c r="AM439" i="1"/>
  <c r="AM648" i="1"/>
  <c r="AM195" i="1"/>
  <c r="AM197" i="1"/>
  <c r="AM342" i="1"/>
  <c r="AM741" i="1"/>
  <c r="AM768" i="1"/>
  <c r="AM809" i="1"/>
  <c r="AM735" i="1"/>
  <c r="AM796" i="1"/>
  <c r="AM104" i="1"/>
  <c r="AM416" i="1"/>
  <c r="AM699" i="1"/>
  <c r="AP699" i="1" s="1"/>
  <c r="AM671" i="1"/>
  <c r="AM816" i="1"/>
  <c r="AP816" i="1" s="1"/>
  <c r="AM798" i="1"/>
  <c r="AP798" i="1" s="1"/>
  <c r="AM660" i="1"/>
  <c r="AM271" i="1"/>
  <c r="AP271" i="1" s="1"/>
  <c r="AM836" i="1"/>
  <c r="AM315" i="1"/>
  <c r="AM450" i="1"/>
  <c r="AM676" i="1"/>
  <c r="AM788" i="1"/>
  <c r="AM311" i="1"/>
  <c r="AM322" i="1"/>
  <c r="AM471" i="1"/>
  <c r="AM451" i="1"/>
  <c r="AM458" i="1"/>
  <c r="AM461" i="1"/>
  <c r="AM529" i="1"/>
  <c r="AM814" i="1"/>
  <c r="AP814" i="1" s="1"/>
  <c r="AM175" i="1"/>
  <c r="AP175" i="1" s="1"/>
  <c r="AM254" i="1"/>
  <c r="AM799" i="1"/>
  <c r="AP799" i="1" s="1"/>
  <c r="AM54" i="1"/>
  <c r="AM470" i="1"/>
  <c r="AM310" i="1"/>
  <c r="AM580" i="1"/>
  <c r="AM69" i="1"/>
  <c r="AM723" i="1"/>
  <c r="AM698" i="1"/>
  <c r="AM701" i="1"/>
  <c r="AM129" i="1"/>
  <c r="AM480" i="1"/>
  <c r="AM526" i="1"/>
  <c r="AM752" i="1"/>
  <c r="AM685" i="1"/>
  <c r="AM540" i="1"/>
  <c r="AM385" i="1"/>
  <c r="AM672" i="1"/>
  <c r="AM744" i="1"/>
  <c r="AM238" i="1"/>
  <c r="AM189" i="1"/>
  <c r="AM605" i="1"/>
  <c r="AM849" i="1"/>
  <c r="AM581" i="1"/>
  <c r="AM805" i="1"/>
  <c r="AM807" i="1"/>
  <c r="AM781" i="1"/>
  <c r="AM530" i="1"/>
  <c r="AM462" i="1"/>
  <c r="AM199" i="1"/>
  <c r="AM860" i="1"/>
  <c r="AM316" i="1"/>
  <c r="AM275" i="1"/>
  <c r="AM656" i="1"/>
  <c r="AM817" i="1"/>
  <c r="AV705" i="1" l="1"/>
  <c r="AV704" i="1"/>
  <c r="AL438" i="1"/>
  <c r="AM438" i="1" s="1"/>
  <c r="AM11" i="1" s="1"/>
  <c r="AN487" i="1" l="1"/>
  <c r="AO487" i="1" s="1"/>
  <c r="AP487" i="1" s="1"/>
  <c r="AN629" i="1"/>
  <c r="AO629" i="1" s="1"/>
  <c r="AP629" i="1" s="1"/>
  <c r="AN557" i="1"/>
  <c r="AO557" i="1" s="1"/>
  <c r="AP557" i="1" s="1"/>
  <c r="AN676" i="1"/>
  <c r="AO676" i="1" s="1"/>
  <c r="AP676" i="1" s="1"/>
  <c r="AN20" i="1"/>
  <c r="AO20" i="1" s="1"/>
  <c r="AN411" i="1"/>
  <c r="AO411" i="1" s="1"/>
  <c r="AP411" i="1" s="1"/>
  <c r="AN805" i="1"/>
  <c r="AO805" i="1" s="1"/>
  <c r="AP805" i="1" s="1"/>
  <c r="AN495" i="1"/>
  <c r="AO495" i="1" s="1"/>
  <c r="AP495" i="1" s="1"/>
  <c r="AN585" i="1"/>
  <c r="AO585" i="1" s="1"/>
  <c r="AP585" i="1" s="1"/>
  <c r="AN379" i="1"/>
  <c r="AO379" i="1" s="1"/>
  <c r="AP379" i="1" s="1"/>
  <c r="AN662" i="1"/>
  <c r="AO662" i="1" s="1"/>
  <c r="AP662" i="1" s="1"/>
  <c r="AN374" i="1"/>
  <c r="AO374" i="1" s="1"/>
  <c r="AP374" i="1" s="1"/>
  <c r="AN134" i="1"/>
  <c r="AO134" i="1" s="1"/>
  <c r="AP134" i="1" s="1"/>
  <c r="AN768" i="1"/>
  <c r="AO768" i="1" s="1"/>
  <c r="AP768" i="1" s="1"/>
  <c r="AN248" i="1"/>
  <c r="AO248" i="1" s="1"/>
  <c r="AP248" i="1" s="1"/>
  <c r="AN61" i="1"/>
  <c r="AO61" i="1" s="1"/>
  <c r="AP61" i="1" s="1"/>
  <c r="AN580" i="1"/>
  <c r="AO580" i="1" s="1"/>
  <c r="AP580" i="1" s="1"/>
  <c r="AN665" i="1"/>
  <c r="AO665" i="1" s="1"/>
  <c r="AP665" i="1" s="1"/>
  <c r="AN755" i="1"/>
  <c r="AO755" i="1" s="1"/>
  <c r="AP755" i="1" s="1"/>
  <c r="AN865" i="1"/>
  <c r="AO865" i="1" s="1"/>
  <c r="AP865" i="1" s="1"/>
  <c r="AN481" i="1"/>
  <c r="AO481" i="1" s="1"/>
  <c r="AP481" i="1" s="1"/>
  <c r="AN408" i="1"/>
  <c r="AO408" i="1" s="1"/>
  <c r="AP408" i="1" s="1"/>
  <c r="AN597" i="1"/>
  <c r="AO597" i="1" s="1"/>
  <c r="AP597" i="1" s="1"/>
  <c r="AN443" i="1"/>
  <c r="AO443" i="1" s="1"/>
  <c r="AP443" i="1" s="1"/>
  <c r="AN389" i="1"/>
  <c r="AO389" i="1" s="1"/>
  <c r="AP389" i="1" s="1"/>
  <c r="AN377" i="1"/>
  <c r="AO377" i="1" s="1"/>
  <c r="AP377" i="1" s="1"/>
  <c r="AN119" i="1"/>
  <c r="AO119" i="1" s="1"/>
  <c r="AP119" i="1" s="1"/>
  <c r="AN382" i="1"/>
  <c r="AO382" i="1" s="1"/>
  <c r="AP382" i="1" s="1"/>
  <c r="AN229" i="1"/>
  <c r="AO229" i="1" s="1"/>
  <c r="AP229" i="1" s="1"/>
  <c r="AN818" i="1"/>
  <c r="AO818" i="1" s="1"/>
  <c r="AP818" i="1" s="1"/>
  <c r="AN78" i="1"/>
  <c r="AO78" i="1" s="1"/>
  <c r="AP78" i="1" s="1"/>
  <c r="AN511" i="1"/>
  <c r="AO511" i="1" s="1"/>
  <c r="AP511" i="1" s="1"/>
  <c r="AN116" i="1"/>
  <c r="AO116" i="1" s="1"/>
  <c r="AP116" i="1" s="1"/>
  <c r="AN782" i="1"/>
  <c r="AO782" i="1" s="1"/>
  <c r="AP782" i="1" s="1"/>
  <c r="AN17" i="1"/>
  <c r="AO17" i="1" s="1"/>
  <c r="AP17" i="1" s="1"/>
  <c r="AN466" i="1"/>
  <c r="AO466" i="1" s="1"/>
  <c r="AP466" i="1" s="1"/>
  <c r="AN753" i="1"/>
  <c r="AO753" i="1" s="1"/>
  <c r="AP753" i="1" s="1"/>
  <c r="AN108" i="1"/>
  <c r="AO108" i="1" s="1"/>
  <c r="AP108" i="1" s="1"/>
  <c r="AN508" i="1"/>
  <c r="AO508" i="1" s="1"/>
  <c r="AP508" i="1" s="1"/>
  <c r="AN437" i="1"/>
  <c r="AO437" i="1" s="1"/>
  <c r="AP437" i="1" s="1"/>
  <c r="AN590" i="1"/>
  <c r="AO590" i="1" s="1"/>
  <c r="AP590" i="1" s="1"/>
  <c r="AN171" i="1"/>
  <c r="AO171" i="1" s="1"/>
  <c r="AP171" i="1" s="1"/>
  <c r="AN602" i="1"/>
  <c r="AO602" i="1" s="1"/>
  <c r="AP602" i="1" s="1"/>
  <c r="AN332" i="1"/>
  <c r="AO332" i="1" s="1"/>
  <c r="AP332" i="1" s="1"/>
  <c r="AN492" i="1"/>
  <c r="AO492" i="1" s="1"/>
  <c r="AP492" i="1" s="1"/>
  <c r="AN30" i="1"/>
  <c r="AO30" i="1" s="1"/>
  <c r="AN674" i="1"/>
  <c r="AO674" i="1" s="1"/>
  <c r="AP674" i="1" s="1"/>
  <c r="AN396" i="1"/>
  <c r="AO396" i="1" s="1"/>
  <c r="AP396" i="1" s="1"/>
  <c r="AN317" i="1"/>
  <c r="AO317" i="1" s="1"/>
  <c r="AP317" i="1" s="1"/>
  <c r="AN179" i="1"/>
  <c r="AO179" i="1" s="1"/>
  <c r="AP179" i="1" s="1"/>
  <c r="AN523" i="1"/>
  <c r="AO523" i="1" s="1"/>
  <c r="AP523" i="1" s="1"/>
  <c r="AN750" i="1"/>
  <c r="AO750" i="1" s="1"/>
  <c r="AP750" i="1" s="1"/>
  <c r="AN334" i="1"/>
  <c r="AO334" i="1" s="1"/>
  <c r="AP334" i="1" s="1"/>
  <c r="AN275" i="1"/>
  <c r="AO275" i="1" s="1"/>
  <c r="AP275" i="1" s="1"/>
  <c r="AN622" i="1"/>
  <c r="AO622" i="1" s="1"/>
  <c r="AP622" i="1" s="1"/>
  <c r="AN268" i="1"/>
  <c r="AO268" i="1" s="1"/>
  <c r="AP268" i="1" s="1"/>
  <c r="AN150" i="1"/>
  <c r="AO150" i="1" s="1"/>
  <c r="AP150" i="1" s="1"/>
  <c r="AN677" i="1"/>
  <c r="AO677" i="1" s="1"/>
  <c r="AP677" i="1" s="1"/>
  <c r="AN153" i="1"/>
  <c r="AO153" i="1" s="1"/>
  <c r="AP153" i="1" s="1"/>
  <c r="AN728" i="1"/>
  <c r="AO728" i="1" s="1"/>
  <c r="AP728" i="1" s="1"/>
  <c r="AN325" i="1"/>
  <c r="AO325" i="1" s="1"/>
  <c r="AP325" i="1" s="1"/>
  <c r="AN571" i="1"/>
  <c r="AO571" i="1" s="1"/>
  <c r="AP571" i="1" s="1"/>
  <c r="AN391" i="1"/>
  <c r="AO391" i="1" s="1"/>
  <c r="AP391" i="1" s="1"/>
  <c r="AN359" i="1"/>
  <c r="AO359" i="1" s="1"/>
  <c r="AP359" i="1" s="1"/>
  <c r="AN593" i="1"/>
  <c r="AO593" i="1" s="1"/>
  <c r="AP593" i="1" s="1"/>
  <c r="AN357" i="1"/>
  <c r="AO357" i="1" s="1"/>
  <c r="AP357" i="1" s="1"/>
  <c r="AN835" i="1"/>
  <c r="AO835" i="1" s="1"/>
  <c r="AP835" i="1" s="1"/>
  <c r="AN58" i="1"/>
  <c r="AO58" i="1" s="1"/>
  <c r="AP58" i="1" s="1"/>
  <c r="AN497" i="1"/>
  <c r="AO497" i="1" s="1"/>
  <c r="AP497" i="1" s="1"/>
  <c r="AN149" i="1"/>
  <c r="AO149" i="1" s="1"/>
  <c r="AP149" i="1" s="1"/>
  <c r="AN603" i="1"/>
  <c r="AO603" i="1" s="1"/>
  <c r="AP603" i="1" s="1"/>
  <c r="AN509" i="1"/>
  <c r="AO509" i="1" s="1"/>
  <c r="AP509" i="1" s="1"/>
  <c r="AN369" i="1"/>
  <c r="AO369" i="1" s="1"/>
  <c r="AP369" i="1" s="1"/>
  <c r="AN383" i="1"/>
  <c r="AO383" i="1" s="1"/>
  <c r="AP383" i="1" s="1"/>
  <c r="AN773" i="1"/>
  <c r="AO773" i="1" s="1"/>
  <c r="AP773" i="1" s="1"/>
  <c r="AN48" i="1"/>
  <c r="AO48" i="1" s="1"/>
  <c r="AP48" i="1" s="1"/>
  <c r="AN678" i="1"/>
  <c r="AO678" i="1" s="1"/>
  <c r="AP678" i="1" s="1"/>
  <c r="AN574" i="1"/>
  <c r="AO574" i="1" s="1"/>
  <c r="AP574" i="1" s="1"/>
  <c r="AN344" i="1"/>
  <c r="AO344" i="1" s="1"/>
  <c r="AP344" i="1" s="1"/>
  <c r="AN59" i="1"/>
  <c r="AO59" i="1" s="1"/>
  <c r="AP59" i="1" s="1"/>
  <c r="AN781" i="1"/>
  <c r="AO781" i="1" s="1"/>
  <c r="AP781" i="1" s="1"/>
  <c r="AN652" i="1"/>
  <c r="AO652" i="1" s="1"/>
  <c r="AP652" i="1" s="1"/>
  <c r="AN569" i="1"/>
  <c r="AO569" i="1" s="1"/>
  <c r="AP569" i="1" s="1"/>
  <c r="AN745" i="1"/>
  <c r="AO745" i="1" s="1"/>
  <c r="AP745" i="1" s="1"/>
  <c r="AN214" i="1"/>
  <c r="AO214" i="1" s="1"/>
  <c r="AP214" i="1" s="1"/>
  <c r="AN679" i="1"/>
  <c r="AO679" i="1" s="1"/>
  <c r="AP679" i="1" s="1"/>
  <c r="AN265" i="1"/>
  <c r="AO265" i="1" s="1"/>
  <c r="AP265" i="1" s="1"/>
  <c r="AN556" i="1"/>
  <c r="AO556" i="1" s="1"/>
  <c r="AP556" i="1" s="1"/>
  <c r="AN207" i="1"/>
  <c r="AO207" i="1" s="1"/>
  <c r="AP207" i="1" s="1"/>
  <c r="AN575" i="1"/>
  <c r="AO575" i="1" s="1"/>
  <c r="AP575" i="1" s="1"/>
  <c r="AN626" i="1"/>
  <c r="AO626" i="1" s="1"/>
  <c r="AP626" i="1" s="1"/>
  <c r="AN638" i="1"/>
  <c r="AO638" i="1" s="1"/>
  <c r="AP638" i="1" s="1"/>
  <c r="AN577" i="1"/>
  <c r="AO577" i="1" s="1"/>
  <c r="AP577" i="1" s="1"/>
  <c r="AN863" i="1"/>
  <c r="AO863" i="1" s="1"/>
  <c r="AP863" i="1" s="1"/>
  <c r="AN397" i="1"/>
  <c r="AO397" i="1" s="1"/>
  <c r="AP397" i="1" s="1"/>
  <c r="AN826" i="1"/>
  <c r="AO826" i="1" s="1"/>
  <c r="AP826" i="1" s="1"/>
  <c r="AN77" i="1"/>
  <c r="AO77" i="1" s="1"/>
  <c r="AP77" i="1" s="1"/>
  <c r="AN573" i="1"/>
  <c r="AO573" i="1" s="1"/>
  <c r="AP573" i="1" s="1"/>
  <c r="AN631" i="1"/>
  <c r="AO631" i="1" s="1"/>
  <c r="AP631" i="1" s="1"/>
  <c r="AN170" i="1"/>
  <c r="AO170" i="1" s="1"/>
  <c r="AP170" i="1" s="1"/>
  <c r="AN49" i="1"/>
  <c r="AO49" i="1" s="1"/>
  <c r="AP49" i="1" s="1"/>
  <c r="AN769" i="1"/>
  <c r="AO769" i="1" s="1"/>
  <c r="AP769" i="1" s="1"/>
  <c r="AN616" i="1"/>
  <c r="AO616" i="1" s="1"/>
  <c r="AP616" i="1" s="1"/>
  <c r="AN625" i="1"/>
  <c r="AO625" i="1" s="1"/>
  <c r="AP625" i="1" s="1"/>
  <c r="AN842" i="1"/>
  <c r="AO842" i="1" s="1"/>
  <c r="AP842" i="1" s="1"/>
  <c r="AN427" i="1"/>
  <c r="AO427" i="1" s="1"/>
  <c r="AP427" i="1" s="1"/>
  <c r="AN340" i="1"/>
  <c r="AO340" i="1" s="1"/>
  <c r="AP340" i="1" s="1"/>
  <c r="AN82" i="1"/>
  <c r="AO82" i="1" s="1"/>
  <c r="AP82" i="1" s="1"/>
  <c r="AN260" i="1"/>
  <c r="AO260" i="1" s="1"/>
  <c r="AP260" i="1" s="1"/>
  <c r="AN355" i="1"/>
  <c r="AO355" i="1" s="1"/>
  <c r="AP355" i="1" s="1"/>
  <c r="AN66" i="1"/>
  <c r="AO66" i="1" s="1"/>
  <c r="AP66" i="1" s="1"/>
  <c r="AN249" i="1"/>
  <c r="AO249" i="1" s="1"/>
  <c r="AP249" i="1" s="1"/>
  <c r="AN356" i="1"/>
  <c r="AO356" i="1" s="1"/>
  <c r="AP356" i="1" s="1"/>
  <c r="AN254" i="1"/>
  <c r="AO254" i="1" s="1"/>
  <c r="AP254" i="1" s="1"/>
  <c r="AN491" i="1"/>
  <c r="AO491" i="1" s="1"/>
  <c r="AP491" i="1" s="1"/>
  <c r="AN532" i="1"/>
  <c r="AO532" i="1" s="1"/>
  <c r="AP532" i="1" s="1"/>
  <c r="AN107" i="1"/>
  <c r="AO107" i="1" s="1"/>
  <c r="AP107" i="1" s="1"/>
  <c r="AN493" i="1"/>
  <c r="AO493" i="1" s="1"/>
  <c r="AP493" i="1" s="1"/>
  <c r="AN465" i="1"/>
  <c r="AO465" i="1" s="1"/>
  <c r="AP465" i="1" s="1"/>
  <c r="AN345" i="1"/>
  <c r="AO345" i="1" s="1"/>
  <c r="AP345" i="1" s="1"/>
  <c r="AN226" i="1"/>
  <c r="AO226" i="1" s="1"/>
  <c r="AP226" i="1" s="1"/>
  <c r="AN220" i="1"/>
  <c r="AO220" i="1" s="1"/>
  <c r="AP220" i="1" s="1"/>
  <c r="AN841" i="1"/>
  <c r="AO841" i="1" s="1"/>
  <c r="AP841" i="1" s="1"/>
  <c r="AN347" i="1"/>
  <c r="AO347" i="1" s="1"/>
  <c r="AP347" i="1" s="1"/>
  <c r="AN56" i="1"/>
  <c r="AO56" i="1" s="1"/>
  <c r="AP56" i="1" s="1"/>
  <c r="AN98" i="1"/>
  <c r="AO98" i="1" s="1"/>
  <c r="AP98" i="1" s="1"/>
  <c r="AN216" i="1"/>
  <c r="AO216" i="1" s="1"/>
  <c r="AP216" i="1" s="1"/>
  <c r="AN838" i="1"/>
  <c r="AO838" i="1" s="1"/>
  <c r="AP838" i="1" s="1"/>
  <c r="AN635" i="1"/>
  <c r="AO635" i="1" s="1"/>
  <c r="AP635" i="1" s="1"/>
  <c r="AN161" i="1"/>
  <c r="AO161" i="1" s="1"/>
  <c r="AP161" i="1" s="1"/>
  <c r="AN672" i="1"/>
  <c r="AO672" i="1" s="1"/>
  <c r="AP672" i="1" s="1"/>
  <c r="AN720" i="1"/>
  <c r="AO720" i="1" s="1"/>
  <c r="AP720" i="1" s="1"/>
  <c r="AN549" i="1"/>
  <c r="AO549" i="1" s="1"/>
  <c r="AP549" i="1" s="1"/>
  <c r="AN547" i="1"/>
  <c r="AO547" i="1" s="1"/>
  <c r="AP547" i="1" s="1"/>
  <c r="AN862" i="1"/>
  <c r="AO862" i="1" s="1"/>
  <c r="AP862" i="1" s="1"/>
  <c r="AN353" i="1"/>
  <c r="AO353" i="1" s="1"/>
  <c r="AP353" i="1" s="1"/>
  <c r="AN79" i="1"/>
  <c r="AO79" i="1" s="1"/>
  <c r="AP79" i="1" s="1"/>
  <c r="AN123" i="1"/>
  <c r="AO123" i="1" s="1"/>
  <c r="AP123" i="1" s="1"/>
  <c r="AN812" i="1"/>
  <c r="AO812" i="1" s="1"/>
  <c r="AP812" i="1" s="1"/>
  <c r="AN656" i="1"/>
  <c r="AO656" i="1" s="1"/>
  <c r="AP656" i="1" s="1"/>
  <c r="AN438" i="1"/>
  <c r="AO438" i="1" s="1"/>
  <c r="AP438" i="1" s="1"/>
  <c r="AN316" i="1"/>
  <c r="AO316" i="1" s="1"/>
  <c r="AP316" i="1" s="1"/>
  <c r="AN710" i="1"/>
  <c r="AO710" i="1" s="1"/>
  <c r="AP710" i="1" s="1"/>
  <c r="AN148" i="1"/>
  <c r="AO148" i="1" s="1"/>
  <c r="AP148" i="1" s="1"/>
  <c r="AN245" i="1"/>
  <c r="AO245" i="1" s="1"/>
  <c r="AP245" i="1" s="1"/>
  <c r="AN235" i="1"/>
  <c r="AO235" i="1" s="1"/>
  <c r="AP235" i="1" s="1"/>
  <c r="AN783" i="1"/>
  <c r="AO783" i="1" s="1"/>
  <c r="AP783" i="1" s="1"/>
  <c r="AN147" i="1"/>
  <c r="AO147" i="1" s="1"/>
  <c r="AP147" i="1" s="1"/>
  <c r="AN653" i="1"/>
  <c r="AO653" i="1" s="1"/>
  <c r="AP653" i="1" s="1"/>
  <c r="AN498" i="1"/>
  <c r="AO498" i="1" s="1"/>
  <c r="AP498" i="1" s="1"/>
  <c r="AN854" i="1"/>
  <c r="AO854" i="1" s="1"/>
  <c r="AP854" i="1" s="1"/>
  <c r="AN403" i="1"/>
  <c r="AO403" i="1" s="1"/>
  <c r="AP403" i="1" s="1"/>
  <c r="AN363" i="1"/>
  <c r="AO363" i="1" s="1"/>
  <c r="AP363" i="1" s="1"/>
  <c r="AN837" i="1"/>
  <c r="AO837" i="1" s="1"/>
  <c r="AP837" i="1" s="1"/>
  <c r="AN864" i="1"/>
  <c r="AO864" i="1" s="1"/>
  <c r="AP864" i="1" s="1"/>
  <c r="AN283" i="1"/>
  <c r="AO283" i="1" s="1"/>
  <c r="AN168" i="1"/>
  <c r="AO168" i="1" s="1"/>
  <c r="AN775" i="1"/>
  <c r="AO775" i="1" s="1"/>
  <c r="AP775" i="1" s="1"/>
  <c r="AN632" i="1"/>
  <c r="AO632" i="1" s="1"/>
  <c r="AP632" i="1" s="1"/>
  <c r="AN111" i="1"/>
  <c r="AO111" i="1" s="1"/>
  <c r="AP111" i="1" s="1"/>
  <c r="AN55" i="1"/>
  <c r="AO55" i="1" s="1"/>
  <c r="AP55" i="1" s="1"/>
  <c r="AN866" i="1"/>
  <c r="AO866" i="1" s="1"/>
  <c r="AP866" i="1" s="1"/>
  <c r="AN140" i="1"/>
  <c r="AO140" i="1" s="1"/>
  <c r="AP140" i="1" s="1"/>
  <c r="AN419" i="1"/>
  <c r="AO419" i="1" s="1"/>
  <c r="AP419" i="1" s="1"/>
  <c r="AN113" i="1"/>
  <c r="AO113" i="1" s="1"/>
  <c r="AP113" i="1" s="1"/>
  <c r="AN486" i="1"/>
  <c r="AO486" i="1" s="1"/>
  <c r="AP486" i="1" s="1"/>
  <c r="AN373" i="1"/>
  <c r="AO373" i="1" s="1"/>
  <c r="AP373" i="1" s="1"/>
  <c r="AN764" i="1"/>
  <c r="AO764" i="1" s="1"/>
  <c r="AP764" i="1" s="1"/>
  <c r="AN757" i="1"/>
  <c r="AO757" i="1" s="1"/>
  <c r="AP757" i="1" s="1"/>
  <c r="AN709" i="1"/>
  <c r="AO709" i="1" s="1"/>
  <c r="AP709" i="1" s="1"/>
  <c r="AN453" i="1"/>
  <c r="AO453" i="1" s="1"/>
  <c r="AP453" i="1" s="1"/>
  <c r="AN832" i="1"/>
  <c r="AO832" i="1" s="1"/>
  <c r="AP832" i="1" s="1"/>
  <c r="AN475" i="1"/>
  <c r="AO475" i="1" s="1"/>
  <c r="AP475" i="1" s="1"/>
  <c r="AN741" i="1"/>
  <c r="AO741" i="1" s="1"/>
  <c r="AP741" i="1" s="1"/>
  <c r="AN238" i="1"/>
  <c r="AO238" i="1" s="1"/>
  <c r="AP238" i="1" s="1"/>
  <c r="AN861" i="1"/>
  <c r="AO861" i="1" s="1"/>
  <c r="AP861" i="1" s="1"/>
  <c r="AN464" i="1"/>
  <c r="AO464" i="1" s="1"/>
  <c r="AP464" i="1" s="1"/>
  <c r="AN520" i="1"/>
  <c r="AO520" i="1" s="1"/>
  <c r="AP520" i="1" s="1"/>
  <c r="AN417" i="1"/>
  <c r="AO417" i="1" s="1"/>
  <c r="AP417" i="1" s="1"/>
  <c r="AN63" i="1"/>
  <c r="AO63" i="1" s="1"/>
  <c r="AP63" i="1" s="1"/>
  <c r="AN639" i="1"/>
  <c r="AO639" i="1" s="1"/>
  <c r="AP639" i="1" s="1"/>
  <c r="AN280" i="1"/>
  <c r="AO280" i="1" s="1"/>
  <c r="AP280" i="1" s="1"/>
  <c r="AN463" i="1"/>
  <c r="AO463" i="1" s="1"/>
  <c r="AP463" i="1" s="1"/>
  <c r="AN452" i="1"/>
  <c r="AO452" i="1" s="1"/>
  <c r="AP452" i="1" s="1"/>
  <c r="AN600" i="1"/>
  <c r="AO600" i="1" s="1"/>
  <c r="AP600" i="1" s="1"/>
  <c r="AN456" i="1"/>
  <c r="AO456" i="1" s="1"/>
  <c r="AP456" i="1" s="1"/>
  <c r="AN809" i="1"/>
  <c r="AO809" i="1" s="1"/>
  <c r="AP809" i="1" s="1"/>
  <c r="AN649" i="1"/>
  <c r="AO649" i="1" s="1"/>
  <c r="AP649" i="1" s="1"/>
  <c r="AN794" i="1"/>
  <c r="AO794" i="1" s="1"/>
  <c r="AP794" i="1" s="1"/>
  <c r="AN613" i="1"/>
  <c r="AO613" i="1" s="1"/>
  <c r="AP613" i="1" s="1"/>
  <c r="AN530" i="1"/>
  <c r="AO530" i="1" s="1"/>
  <c r="AP530" i="1" s="1"/>
  <c r="AN469" i="1"/>
  <c r="AO469" i="1" s="1"/>
  <c r="AP469" i="1" s="1"/>
  <c r="AN834" i="1"/>
  <c r="AO834" i="1" s="1"/>
  <c r="AP834" i="1" s="1"/>
  <c r="AN342" i="1"/>
  <c r="AO342" i="1" s="1"/>
  <c r="AP342" i="1" s="1"/>
  <c r="AN637" i="1"/>
  <c r="AO637" i="1" s="1"/>
  <c r="AP637" i="1" s="1"/>
  <c r="AN802" i="1"/>
  <c r="AO802" i="1" s="1"/>
  <c r="AP802" i="1" s="1"/>
  <c r="AN125" i="1"/>
  <c r="AO125" i="1" s="1"/>
  <c r="AP125" i="1" s="1"/>
  <c r="AN381" i="1"/>
  <c r="AO381" i="1" s="1"/>
  <c r="AP381" i="1" s="1"/>
  <c r="AN623" i="1"/>
  <c r="AO623" i="1" s="1"/>
  <c r="AP623" i="1" s="1"/>
  <c r="AN146" i="1"/>
  <c r="AO146" i="1" s="1"/>
  <c r="AP146" i="1" s="1"/>
  <c r="AN284" i="1"/>
  <c r="AO284" i="1" s="1"/>
  <c r="AP284" i="1" s="1"/>
  <c r="AN364" i="1"/>
  <c r="AO364" i="1" s="1"/>
  <c r="AP364" i="1" s="1"/>
  <c r="AN510" i="1"/>
  <c r="AO510" i="1" s="1"/>
  <c r="AP510" i="1" s="1"/>
  <c r="AN422" i="1"/>
  <c r="AO422" i="1" s="1"/>
  <c r="AP422" i="1" s="1"/>
  <c r="AN144" i="1"/>
  <c r="AO144" i="1" s="1"/>
  <c r="AP144" i="1" s="1"/>
  <c r="AN409" i="1"/>
  <c r="AO409" i="1" s="1"/>
  <c r="AP409" i="1" s="1"/>
  <c r="AN444" i="1"/>
  <c r="AO444" i="1" s="1"/>
  <c r="AP444" i="1" s="1"/>
  <c r="AN72" i="1"/>
  <c r="AO72" i="1" s="1"/>
  <c r="AP72" i="1" s="1"/>
  <c r="AN581" i="1"/>
  <c r="AO581" i="1" s="1"/>
  <c r="AP581" i="1" s="1"/>
  <c r="AN448" i="1"/>
  <c r="AO448" i="1" s="1"/>
  <c r="AP448" i="1" s="1"/>
  <c r="AN432" i="1"/>
  <c r="AO432" i="1" s="1"/>
  <c r="AP432" i="1" s="1"/>
  <c r="AN758" i="1"/>
  <c r="AO758" i="1" s="1"/>
  <c r="AP758" i="1" s="1"/>
  <c r="AN545" i="1"/>
  <c r="AO545" i="1" s="1"/>
  <c r="AP545" i="1" s="1"/>
  <c r="AN515" i="1"/>
  <c r="AO515" i="1" s="1"/>
  <c r="AP515" i="1" s="1"/>
  <c r="AN336" i="1"/>
  <c r="AO336" i="1" s="1"/>
  <c r="AP336" i="1" s="1"/>
  <c r="AN322" i="1"/>
  <c r="AO322" i="1" s="1"/>
  <c r="AP322" i="1" s="1"/>
  <c r="AN230" i="1"/>
  <c r="AO230" i="1" s="1"/>
  <c r="AP230" i="1" s="1"/>
  <c r="AN60" i="1"/>
  <c r="AO60" i="1" s="1"/>
  <c r="AP60" i="1" s="1"/>
  <c r="AN404" i="1"/>
  <c r="AO404" i="1" s="1"/>
  <c r="AP404" i="1" s="1"/>
  <c r="AN433" i="1"/>
  <c r="AO433" i="1" s="1"/>
  <c r="AP433" i="1" s="1"/>
  <c r="AN348" i="1"/>
  <c r="AO348" i="1" s="1"/>
  <c r="AP348" i="1" s="1"/>
  <c r="AN350" i="1"/>
  <c r="AO350" i="1" s="1"/>
  <c r="AP350" i="1" s="1"/>
  <c r="AN725" i="1"/>
  <c r="AO725" i="1" s="1"/>
  <c r="AP725" i="1" s="1"/>
  <c r="AN205" i="1"/>
  <c r="AO205" i="1" s="1"/>
  <c r="AP205" i="1" s="1"/>
  <c r="AN290" i="1"/>
  <c r="AO290" i="1" s="1"/>
  <c r="AP290" i="1" s="1"/>
  <c r="AN83" i="1"/>
  <c r="AO83" i="1" s="1"/>
  <c r="AP83" i="1" s="1"/>
  <c r="AN618" i="1"/>
  <c r="AO618" i="1" s="1"/>
  <c r="AP618" i="1" s="1"/>
  <c r="AN26" i="1"/>
  <c r="AO26" i="1" s="1"/>
  <c r="AP26" i="1" s="1"/>
  <c r="AN38" i="1"/>
  <c r="AO38" i="1" s="1"/>
  <c r="AP38" i="1" s="1"/>
  <c r="AN663" i="1"/>
  <c r="AO663" i="1" s="1"/>
  <c r="AP663" i="1" s="1"/>
  <c r="AN451" i="1"/>
  <c r="AO451" i="1" s="1"/>
  <c r="AP451" i="1" s="1"/>
  <c r="AN100" i="1"/>
  <c r="AO100" i="1" s="1"/>
  <c r="AN472" i="1"/>
  <c r="AO472" i="1" s="1"/>
  <c r="AP472" i="1" s="1"/>
  <c r="AN546" i="1"/>
  <c r="AO546" i="1" s="1"/>
  <c r="AP546" i="1" s="1"/>
  <c r="AN418" i="1"/>
  <c r="AO418" i="1" s="1"/>
  <c r="AP418" i="1" s="1"/>
  <c r="AN253" i="1"/>
  <c r="AO253" i="1" s="1"/>
  <c r="AP253" i="1" s="1"/>
  <c r="AN192" i="1"/>
  <c r="AO192" i="1" s="1"/>
  <c r="AN788" i="1"/>
  <c r="AO788" i="1" s="1"/>
  <c r="AP788" i="1" s="1"/>
  <c r="AN761" i="1"/>
  <c r="AO761" i="1" s="1"/>
  <c r="AP761" i="1" s="1"/>
  <c r="AN633" i="1"/>
  <c r="AO633" i="1" s="1"/>
  <c r="AP633" i="1" s="1"/>
  <c r="AN747" i="1"/>
  <c r="AO747" i="1" s="1"/>
  <c r="AP747" i="1" s="1"/>
  <c r="AP44" i="1"/>
  <c r="AN814" i="1"/>
  <c r="AO814" i="1" s="1"/>
  <c r="AN31" i="1"/>
  <c r="AO31" i="1" s="1"/>
  <c r="AP31" i="1" s="1"/>
  <c r="AN314" i="1"/>
  <c r="AO314" i="1" s="1"/>
  <c r="AP314" i="1" s="1"/>
  <c r="AN160" i="1"/>
  <c r="AO160" i="1" s="1"/>
  <c r="AP160" i="1" s="1"/>
  <c r="AN790" i="1"/>
  <c r="AO790" i="1" s="1"/>
  <c r="AP790" i="1" s="1"/>
  <c r="AN112" i="1"/>
  <c r="AO112" i="1" s="1"/>
  <c r="AP112" i="1" s="1"/>
  <c r="AN354" i="1"/>
  <c r="AO354" i="1" s="1"/>
  <c r="AP354" i="1" s="1"/>
  <c r="AN776" i="1"/>
  <c r="AO776" i="1" s="1"/>
  <c r="AP776" i="1" s="1"/>
  <c r="AN522" i="1"/>
  <c r="AO522" i="1" s="1"/>
  <c r="AP522" i="1" s="1"/>
  <c r="AN75" i="1"/>
  <c r="AO75" i="1" s="1"/>
  <c r="AP75" i="1" s="1"/>
  <c r="AN70" i="1"/>
  <c r="AO70" i="1" s="1"/>
  <c r="AP70" i="1" s="1"/>
  <c r="AN367" i="1"/>
  <c r="AO367" i="1" s="1"/>
  <c r="AP367" i="1" s="1"/>
  <c r="AN849" i="1"/>
  <c r="AO849" i="1" s="1"/>
  <c r="AP849" i="1" s="1"/>
  <c r="AN651" i="1"/>
  <c r="AO651" i="1" s="1"/>
  <c r="AP651" i="1" s="1"/>
  <c r="AN333" i="1"/>
  <c r="AO333" i="1" s="1"/>
  <c r="AP333" i="1" s="1"/>
  <c r="AN378" i="1"/>
  <c r="AO378" i="1" s="1"/>
  <c r="AP378" i="1" s="1"/>
  <c r="AN540" i="1"/>
  <c r="AO540" i="1" s="1"/>
  <c r="AP540" i="1" s="1"/>
  <c r="AN494" i="1"/>
  <c r="AO494" i="1" s="1"/>
  <c r="AP494" i="1" s="1"/>
  <c r="AN527" i="1"/>
  <c r="AO527" i="1" s="1"/>
  <c r="AP527" i="1" s="1"/>
  <c r="AN648" i="1"/>
  <c r="AO648" i="1" s="1"/>
  <c r="AP648" i="1" s="1"/>
  <c r="AN272" i="1"/>
  <c r="AO272" i="1" s="1"/>
  <c r="AP272" i="1" s="1"/>
  <c r="AN257" i="1"/>
  <c r="AO257" i="1" s="1"/>
  <c r="AP257" i="1" s="1"/>
  <c r="AN16" i="1"/>
  <c r="AO16" i="1" s="1"/>
  <c r="AP16" i="1" s="1"/>
  <c r="AN843" i="1"/>
  <c r="AO843" i="1" s="1"/>
  <c r="AP843" i="1" s="1"/>
  <c r="AN828" i="1"/>
  <c r="AO828" i="1" s="1"/>
  <c r="AP828" i="1" s="1"/>
  <c r="AN159" i="1"/>
  <c r="AO159" i="1" s="1"/>
  <c r="AP159" i="1" s="1"/>
  <c r="AN169" i="1"/>
  <c r="AO169" i="1" s="1"/>
  <c r="AP169" i="1" s="1"/>
  <c r="AN505" i="1"/>
  <c r="AO505" i="1" s="1"/>
  <c r="AP505" i="1" s="1"/>
  <c r="AN129" i="1"/>
  <c r="AO129" i="1" s="1"/>
  <c r="AP129" i="1" s="1"/>
  <c r="AN708" i="1"/>
  <c r="AO708" i="1" s="1"/>
  <c r="AP708" i="1" s="1"/>
  <c r="AN365" i="1"/>
  <c r="AO365" i="1" s="1"/>
  <c r="AP365" i="1" s="1"/>
  <c r="AN186" i="1"/>
  <c r="AO186" i="1" s="1"/>
  <c r="AP186" i="1" s="1"/>
  <c r="AN338" i="1"/>
  <c r="AO338" i="1" s="1"/>
  <c r="AP338" i="1" s="1"/>
  <c r="AN524" i="1"/>
  <c r="AO524" i="1" s="1"/>
  <c r="AP524" i="1" s="1"/>
  <c r="AN199" i="1"/>
  <c r="AO199" i="1" s="1"/>
  <c r="AP199" i="1" s="1"/>
  <c r="AN667" i="1"/>
  <c r="AO667" i="1" s="1"/>
  <c r="AP667" i="1" s="1"/>
  <c r="AN351" i="1"/>
  <c r="AO351" i="1" s="1"/>
  <c r="AP351" i="1" s="1"/>
  <c r="AN811" i="1"/>
  <c r="AO811" i="1" s="1"/>
  <c r="AP811" i="1" s="1"/>
  <c r="AN434" i="1"/>
  <c r="AO434" i="1" s="1"/>
  <c r="AP434" i="1" s="1"/>
  <c r="AN337" i="1"/>
  <c r="AO337" i="1" s="1"/>
  <c r="AP337" i="1" s="1"/>
  <c r="AN489" i="1"/>
  <c r="AO489" i="1" s="1"/>
  <c r="AP489" i="1" s="1"/>
  <c r="AN748" i="1"/>
  <c r="AO748" i="1" s="1"/>
  <c r="AP748" i="1" s="1"/>
  <c r="AN28" i="1"/>
  <c r="AO28" i="1" s="1"/>
  <c r="AP28" i="1" s="1"/>
  <c r="AN700" i="1"/>
  <c r="AO700" i="1" s="1"/>
  <c r="AP700" i="1" s="1"/>
  <c r="AN323" i="1"/>
  <c r="AO323" i="1" s="1"/>
  <c r="AP323" i="1" s="1"/>
  <c r="AN64" i="1"/>
  <c r="AO64" i="1" s="1"/>
  <c r="AP64" i="1" s="1"/>
  <c r="AN685" i="1"/>
  <c r="AO685" i="1" s="1"/>
  <c r="AP685" i="1" s="1"/>
  <c r="AN599" i="1"/>
  <c r="AO599" i="1" s="1"/>
  <c r="AP599" i="1" s="1"/>
  <c r="AN221" i="1"/>
  <c r="AO221" i="1" s="1"/>
  <c r="AP221" i="1" s="1"/>
  <c r="AN410" i="1"/>
  <c r="AO410" i="1" s="1"/>
  <c r="AP410" i="1" s="1"/>
  <c r="AN506" i="1"/>
  <c r="AO506" i="1" s="1"/>
  <c r="AP506" i="1" s="1"/>
  <c r="AN43" i="1"/>
  <c r="AO43" i="1" s="1"/>
  <c r="AP43" i="1" s="1"/>
  <c r="AN19" i="1"/>
  <c r="AO19" i="1" s="1"/>
  <c r="AP19" i="1" s="1"/>
  <c r="AN579" i="1"/>
  <c r="AO579" i="1" s="1"/>
  <c r="AP579" i="1" s="1"/>
  <c r="AN395" i="1"/>
  <c r="AO395" i="1" s="1"/>
  <c r="AP395" i="1" s="1"/>
  <c r="AN467" i="1"/>
  <c r="AO467" i="1" s="1"/>
  <c r="AP467" i="1" s="1"/>
  <c r="AN138" i="1"/>
  <c r="AO138" i="1" s="1"/>
  <c r="AP138" i="1" s="1"/>
  <c r="AN421" i="1"/>
  <c r="AO421" i="1" s="1"/>
  <c r="AP421" i="1" s="1"/>
  <c r="AN654" i="1"/>
  <c r="AO654" i="1" s="1"/>
  <c r="AP654" i="1" s="1"/>
  <c r="AN860" i="1"/>
  <c r="AO860" i="1" s="1"/>
  <c r="AP860" i="1" s="1"/>
  <c r="AN430" i="1"/>
  <c r="AO430" i="1" s="1"/>
  <c r="AP430" i="1" s="1"/>
  <c r="AN588" i="1"/>
  <c r="AO588" i="1" s="1"/>
  <c r="AP588" i="1" s="1"/>
  <c r="AN589" i="1"/>
  <c r="AO589" i="1" s="1"/>
  <c r="AP589" i="1" s="1"/>
  <c r="AN698" i="1"/>
  <c r="AO698" i="1" s="1"/>
  <c r="AP698" i="1" s="1"/>
  <c r="AN591" i="1"/>
  <c r="AO591" i="1" s="1"/>
  <c r="AP591" i="1" s="1"/>
  <c r="AN385" i="1"/>
  <c r="AO385" i="1" s="1"/>
  <c r="AP385" i="1" s="1"/>
  <c r="AN270" i="1"/>
  <c r="AO270" i="1" s="1"/>
  <c r="AN642" i="1"/>
  <c r="AO642" i="1" s="1"/>
  <c r="AP642" i="1" s="1"/>
  <c r="AN65" i="1"/>
  <c r="AO65" i="1" s="1"/>
  <c r="AP65" i="1" s="1"/>
  <c r="AN772" i="1"/>
  <c r="AO772" i="1" s="1"/>
  <c r="AP772" i="1" s="1"/>
  <c r="AN232" i="1"/>
  <c r="AO232" i="1" s="1"/>
  <c r="AP232" i="1" s="1"/>
  <c r="AN289" i="1"/>
  <c r="AO289" i="1" s="1"/>
  <c r="AP289" i="1" s="1"/>
  <c r="AN255" i="1"/>
  <c r="AO255" i="1" s="1"/>
  <c r="AP255" i="1" s="1"/>
  <c r="AN595" i="1"/>
  <c r="AO595" i="1" s="1"/>
  <c r="AP595" i="1" s="1"/>
  <c r="AN759" i="1"/>
  <c r="AO759" i="1" s="1"/>
  <c r="AP759" i="1" s="1"/>
  <c r="AN233" i="1"/>
  <c r="AO233" i="1" s="1"/>
  <c r="AP233" i="1" s="1"/>
  <c r="AN500" i="1"/>
  <c r="AO500" i="1" s="1"/>
  <c r="AP500" i="1" s="1"/>
  <c r="AN566" i="1"/>
  <c r="AO566" i="1" s="1"/>
  <c r="AP566" i="1" s="1"/>
  <c r="AN319" i="1"/>
  <c r="AO319" i="1" s="1"/>
  <c r="AP319" i="1" s="1"/>
  <c r="AN799" i="1"/>
  <c r="AO799" i="1" s="1"/>
  <c r="AN468" i="1"/>
  <c r="AO468" i="1" s="1"/>
  <c r="AP468" i="1" s="1"/>
  <c r="AN424" i="1"/>
  <c r="AO424" i="1" s="1"/>
  <c r="AP424" i="1" s="1"/>
  <c r="AN714" i="1"/>
  <c r="AO714" i="1" s="1"/>
  <c r="AP714" i="1" s="1"/>
  <c r="AN707" i="1"/>
  <c r="AO707" i="1" s="1"/>
  <c r="AP707" i="1" s="1"/>
  <c r="AN496" i="1"/>
  <c r="AO496" i="1" s="1"/>
  <c r="AP496" i="1" s="1"/>
  <c r="AN92" i="1"/>
  <c r="AO92" i="1" s="1"/>
  <c r="AP92" i="1" s="1"/>
  <c r="AN428" i="1"/>
  <c r="AO428" i="1" s="1"/>
  <c r="AP428" i="1" s="1"/>
  <c r="AN36" i="1"/>
  <c r="AO36" i="1" s="1"/>
  <c r="AP36" i="1" s="1"/>
  <c r="AN185" i="1"/>
  <c r="AO185" i="1" s="1"/>
  <c r="AP185" i="1" s="1"/>
  <c r="AN858" i="1"/>
  <c r="AO858" i="1" s="1"/>
  <c r="AP858" i="1" s="1"/>
  <c r="AN172" i="1"/>
  <c r="AO172" i="1" s="1"/>
  <c r="AP172" i="1" s="1"/>
  <c r="AN729" i="1"/>
  <c r="AO729" i="1" s="1"/>
  <c r="AP729" i="1" s="1"/>
  <c r="AN766" i="1"/>
  <c r="AO766" i="1" s="1"/>
  <c r="AP766" i="1" s="1"/>
  <c r="AN189" i="1"/>
  <c r="AO189" i="1" s="1"/>
  <c r="AP189" i="1" s="1"/>
  <c r="AN423" i="1"/>
  <c r="AO423" i="1" s="1"/>
  <c r="AP423" i="1" s="1"/>
  <c r="AN587" i="1"/>
  <c r="AO587" i="1" s="1"/>
  <c r="AP587" i="1" s="1"/>
  <c r="AN132" i="1"/>
  <c r="AO132" i="1" s="1"/>
  <c r="AP132" i="1" s="1"/>
  <c r="AN483" i="1"/>
  <c r="AO483" i="1" s="1"/>
  <c r="AP483" i="1" s="1"/>
  <c r="AN298" i="1"/>
  <c r="AO298" i="1" s="1"/>
  <c r="AP298" i="1" s="1"/>
  <c r="AN711" i="1"/>
  <c r="AO711" i="1" s="1"/>
  <c r="AP711" i="1" s="1"/>
  <c r="AN675" i="1"/>
  <c r="AO675" i="1" s="1"/>
  <c r="AP675" i="1" s="1"/>
  <c r="AN176" i="1"/>
  <c r="AO176" i="1" s="1"/>
  <c r="AP176" i="1" s="1"/>
  <c r="AN211" i="1"/>
  <c r="AO211" i="1" s="1"/>
  <c r="AP211" i="1" s="1"/>
  <c r="AN174" i="1"/>
  <c r="AO174" i="1" s="1"/>
  <c r="AP174" i="1" s="1"/>
  <c r="AN621" i="1"/>
  <c r="AO621" i="1" s="1"/>
  <c r="AP621" i="1" s="1"/>
  <c r="AN584" i="1"/>
  <c r="AO584" i="1" s="1"/>
  <c r="AP584" i="1" s="1"/>
  <c r="AN502" i="1"/>
  <c r="AO502" i="1" s="1"/>
  <c r="AP502" i="1" s="1"/>
  <c r="AN543" i="1"/>
  <c r="AO543" i="1" s="1"/>
  <c r="AP543" i="1" s="1"/>
  <c r="AN756" i="1"/>
  <c r="AO756" i="1" s="1"/>
  <c r="AP756" i="1" s="1"/>
  <c r="AN742" i="1"/>
  <c r="AO742" i="1" s="1"/>
  <c r="AP742" i="1" s="1"/>
  <c r="AN762" i="1"/>
  <c r="AO762" i="1" s="1"/>
  <c r="AP762" i="1" s="1"/>
  <c r="AN539" i="1"/>
  <c r="AO539" i="1" s="1"/>
  <c r="AP539" i="1" s="1"/>
  <c r="AN198" i="1"/>
  <c r="AO198" i="1" s="1"/>
  <c r="AP198" i="1" s="1"/>
  <c r="AN442" i="1"/>
  <c r="AO442" i="1" s="1"/>
  <c r="AP442" i="1" s="1"/>
  <c r="AN686" i="1"/>
  <c r="AO686" i="1" s="1"/>
  <c r="AP686" i="1" s="1"/>
  <c r="AN202" i="1"/>
  <c r="AO202" i="1" s="1"/>
  <c r="AP202" i="1" s="1"/>
  <c r="AN473" i="1"/>
  <c r="AO473" i="1" s="1"/>
  <c r="AP473" i="1" s="1"/>
  <c r="AN413" i="1"/>
  <c r="AO413" i="1" s="1"/>
  <c r="AP413" i="1" s="1"/>
  <c r="AN62" i="1"/>
  <c r="AO62" i="1" s="1"/>
  <c r="AP62" i="1" s="1"/>
  <c r="AN671" i="1"/>
  <c r="AO671" i="1" s="1"/>
  <c r="AP671" i="1" s="1"/>
  <c r="AN167" i="1"/>
  <c r="AO167" i="1" s="1"/>
  <c r="AP167" i="1" s="1"/>
  <c r="AN533" i="1"/>
  <c r="AO533" i="1" s="1"/>
  <c r="AP533" i="1" s="1"/>
  <c r="AN414" i="1"/>
  <c r="AO414" i="1" s="1"/>
  <c r="AP414" i="1" s="1"/>
  <c r="AN158" i="1"/>
  <c r="AO158" i="1" s="1"/>
  <c r="AP158" i="1" s="1"/>
  <c r="AN715" i="1"/>
  <c r="AO715" i="1" s="1"/>
  <c r="AP715" i="1" s="1"/>
  <c r="AN789" i="1"/>
  <c r="AO789" i="1" s="1"/>
  <c r="AP789" i="1" s="1"/>
  <c r="AN739" i="1"/>
  <c r="AO739" i="1" s="1"/>
  <c r="AP739" i="1" s="1"/>
  <c r="AN822" i="1"/>
  <c r="AO822" i="1" s="1"/>
  <c r="AP822" i="1" s="1"/>
  <c r="AN209" i="1"/>
  <c r="AO209" i="1" s="1"/>
  <c r="AP209" i="1" s="1"/>
  <c r="AN519" i="1"/>
  <c r="AO519" i="1" s="1"/>
  <c r="AP519" i="1" s="1"/>
  <c r="AN552" i="1"/>
  <c r="AO552" i="1" s="1"/>
  <c r="AP552" i="1" s="1"/>
  <c r="AN162" i="1"/>
  <c r="AO162" i="1" s="1"/>
  <c r="AP162" i="1" s="1"/>
  <c r="AN586" i="1"/>
  <c r="AO586" i="1" s="1"/>
  <c r="AP586" i="1" s="1"/>
  <c r="AN548" i="1"/>
  <c r="AO548" i="1" s="1"/>
  <c r="AP548" i="1" s="1"/>
  <c r="AN738" i="1"/>
  <c r="AO738" i="1" s="1"/>
  <c r="AP738" i="1" s="1"/>
  <c r="AN806" i="1"/>
  <c r="AO806" i="1" s="1"/>
  <c r="AP806" i="1" s="1"/>
  <c r="AN534" i="1"/>
  <c r="AO534" i="1" s="1"/>
  <c r="AP534" i="1" s="1"/>
  <c r="AN73" i="1"/>
  <c r="AO73" i="1" s="1"/>
  <c r="AP73" i="1" s="1"/>
  <c r="AN801" i="1"/>
  <c r="AO801" i="1" s="1"/>
  <c r="AP801" i="1" s="1"/>
  <c r="AN370" i="1"/>
  <c r="AO370" i="1" s="1"/>
  <c r="AP370" i="1" s="1"/>
  <c r="AN694" i="1"/>
  <c r="AO694" i="1" s="1"/>
  <c r="AN765" i="1"/>
  <c r="AO765" i="1" s="1"/>
  <c r="AP765" i="1" s="1"/>
  <c r="AN855" i="1"/>
  <c r="AO855" i="1" s="1"/>
  <c r="AP855" i="1" s="1"/>
  <c r="AN664" i="1"/>
  <c r="AO664" i="1" s="1"/>
  <c r="AP664" i="1" s="1"/>
  <c r="AN447" i="1"/>
  <c r="AO447" i="1" s="1"/>
  <c r="AP447" i="1" s="1"/>
  <c r="AN454" i="1"/>
  <c r="AO454" i="1" s="1"/>
  <c r="AP454" i="1" s="1"/>
  <c r="AN400" i="1"/>
  <c r="AO400" i="1" s="1"/>
  <c r="AP400" i="1" s="1"/>
  <c r="AN831" i="1"/>
  <c r="AO831" i="1" s="1"/>
  <c r="AP831" i="1" s="1"/>
  <c r="AN97" i="1"/>
  <c r="AO97" i="1" s="1"/>
  <c r="AP97" i="1" s="1"/>
  <c r="AN484" i="1"/>
  <c r="AO484" i="1" s="1"/>
  <c r="AP484" i="1" s="1"/>
  <c r="AN827" i="1"/>
  <c r="AO827" i="1" s="1"/>
  <c r="AP827" i="1" s="1"/>
  <c r="AN96" i="1"/>
  <c r="AO96" i="1" s="1"/>
  <c r="AP96" i="1" s="1"/>
  <c r="AN449" i="1"/>
  <c r="AO449" i="1" s="1"/>
  <c r="AP449" i="1" s="1"/>
  <c r="AN105" i="1"/>
  <c r="AO105" i="1" s="1"/>
  <c r="AP105" i="1" s="1"/>
  <c r="AN173" i="1"/>
  <c r="AO173" i="1" s="1"/>
  <c r="AP173" i="1" s="1"/>
  <c r="AN541" i="1"/>
  <c r="AO541" i="1" s="1"/>
  <c r="AP541" i="1" s="1"/>
  <c r="AN215" i="1"/>
  <c r="AO215" i="1" s="1"/>
  <c r="AP215" i="1" s="1"/>
  <c r="AN537" i="1"/>
  <c r="AO537" i="1" s="1"/>
  <c r="AP537" i="1" s="1"/>
  <c r="AN751" i="1"/>
  <c r="AO751" i="1" s="1"/>
  <c r="AP751" i="1" s="1"/>
  <c r="AN32" i="1"/>
  <c r="AO32" i="1" s="1"/>
  <c r="AP32" i="1" s="1"/>
  <c r="AN407" i="1"/>
  <c r="AO407" i="1" s="1"/>
  <c r="AP407" i="1" s="1"/>
  <c r="AN536" i="1"/>
  <c r="AO536" i="1" s="1"/>
  <c r="AP536" i="1" s="1"/>
  <c r="AN682" i="1"/>
  <c r="AO682" i="1" s="1"/>
  <c r="AP682" i="1" s="1"/>
  <c r="AN242" i="1"/>
  <c r="AO242" i="1" s="1"/>
  <c r="AP242" i="1" s="1"/>
  <c r="AN507" i="1"/>
  <c r="AO507" i="1" s="1"/>
  <c r="AP507" i="1" s="1"/>
  <c r="AN673" i="1"/>
  <c r="AO673" i="1" s="1"/>
  <c r="AP673" i="1" s="1"/>
  <c r="AN440" i="1"/>
  <c r="AO440" i="1" s="1"/>
  <c r="AP440" i="1" s="1"/>
  <c r="AN521" i="1"/>
  <c r="AO521" i="1" s="1"/>
  <c r="AP521" i="1" s="1"/>
  <c r="AN578" i="1"/>
  <c r="AO578" i="1" s="1"/>
  <c r="AP578" i="1" s="1"/>
  <c r="AN101" i="1"/>
  <c r="AO101" i="1" s="1"/>
  <c r="AN239" i="1"/>
  <c r="AO239" i="1" s="1"/>
  <c r="AP239" i="1" s="1"/>
  <c r="AN482" i="1"/>
  <c r="AO482" i="1" s="1"/>
  <c r="AP482" i="1" s="1"/>
  <c r="AN87" i="1"/>
  <c r="AO87" i="1" s="1"/>
  <c r="AP87" i="1" s="1"/>
  <c r="AN126" i="1"/>
  <c r="AO126" i="1" s="1"/>
  <c r="AP126" i="1" s="1"/>
  <c r="AN402" i="1"/>
  <c r="AO402" i="1" s="1"/>
  <c r="AP402" i="1" s="1"/>
  <c r="AN525" i="1"/>
  <c r="AO525" i="1" s="1"/>
  <c r="AP525" i="1" s="1"/>
  <c r="AO867" i="1"/>
  <c r="AP867" i="1" s="1"/>
  <c r="AN817" i="1"/>
  <c r="AO817" i="1" s="1"/>
  <c r="AP817" i="1" s="1"/>
  <c r="AN681" i="1"/>
  <c r="AO681" i="1" s="1"/>
  <c r="AP681" i="1" s="1"/>
  <c r="AN763" i="1"/>
  <c r="AO763" i="1" s="1"/>
  <c r="AP763" i="1" s="1"/>
  <c r="AN165" i="1"/>
  <c r="AO165" i="1" s="1"/>
  <c r="AP165" i="1" s="1"/>
  <c r="AN366" i="1"/>
  <c r="AO366" i="1" s="1"/>
  <c r="AP366" i="1" s="1"/>
  <c r="AN244" i="1"/>
  <c r="AO244" i="1" s="1"/>
  <c r="AP244" i="1" s="1"/>
  <c r="AN91" i="1"/>
  <c r="AO91" i="1" s="1"/>
  <c r="AP91" i="1" s="1"/>
  <c r="AN303" i="1"/>
  <c r="AO303" i="1" s="1"/>
  <c r="AN821" i="1"/>
  <c r="AO821" i="1" s="1"/>
  <c r="AP821" i="1" s="1"/>
  <c r="AN441" i="1"/>
  <c r="AO441" i="1" s="1"/>
  <c r="AP441" i="1" s="1"/>
  <c r="AN276" i="1"/>
  <c r="AO276" i="1" s="1"/>
  <c r="AP276" i="1" s="1"/>
  <c r="AN445" i="1"/>
  <c r="AO445" i="1" s="1"/>
  <c r="AP445" i="1" s="1"/>
  <c r="AN341" i="1"/>
  <c r="AO341" i="1" s="1"/>
  <c r="AP341" i="1" s="1"/>
  <c r="AN544" i="1"/>
  <c r="AO544" i="1" s="1"/>
  <c r="AP544" i="1" s="1"/>
  <c r="AN203" i="1"/>
  <c r="AO203" i="1" s="1"/>
  <c r="AP203" i="1" s="1"/>
  <c r="AN109" i="1"/>
  <c r="AO109" i="1" s="1"/>
  <c r="AP109" i="1" s="1"/>
  <c r="AN335" i="1"/>
  <c r="AO335" i="1" s="1"/>
  <c r="AP335" i="1" s="1"/>
  <c r="AN380" i="1"/>
  <c r="AO380" i="1" s="1"/>
  <c r="AP380" i="1" s="1"/>
  <c r="AN535" i="1"/>
  <c r="AO535" i="1" s="1"/>
  <c r="AP535" i="1" s="1"/>
  <c r="AN327" i="1"/>
  <c r="AO327" i="1" s="1"/>
  <c r="AP327" i="1" s="1"/>
  <c r="AN68" i="1"/>
  <c r="AO68" i="1" s="1"/>
  <c r="AP68" i="1" s="1"/>
  <c r="AN462" i="1"/>
  <c r="AO462" i="1" s="1"/>
  <c r="AP462" i="1" s="1"/>
  <c r="AN670" i="1"/>
  <c r="AO670" i="1" s="1"/>
  <c r="AP670" i="1" s="1"/>
  <c r="AN197" i="1"/>
  <c r="AO197" i="1" s="1"/>
  <c r="AP197" i="1" s="1"/>
  <c r="AN293" i="1"/>
  <c r="AO293" i="1" s="1"/>
  <c r="AN825" i="1"/>
  <c r="AO825" i="1" s="1"/>
  <c r="AP825" i="1" s="1"/>
  <c r="AN307" i="1"/>
  <c r="AO307" i="1" s="1"/>
  <c r="AP307" i="1" s="1"/>
  <c r="AN687" i="1"/>
  <c r="AO687" i="1" s="1"/>
  <c r="AP687" i="1" s="1"/>
  <c r="AN542" i="1"/>
  <c r="AO542" i="1" s="1"/>
  <c r="AP542" i="1" s="1"/>
  <c r="AN488" i="1"/>
  <c r="AO488" i="1" s="1"/>
  <c r="AP488" i="1" s="1"/>
  <c r="AN712" i="1"/>
  <c r="AO712" i="1" s="1"/>
  <c r="AP712" i="1" s="1"/>
  <c r="AN661" i="1"/>
  <c r="AO661" i="1" s="1"/>
  <c r="AP661" i="1" s="1"/>
  <c r="AN740" i="1"/>
  <c r="AO740" i="1" s="1"/>
  <c r="AP740" i="1" s="1"/>
  <c r="AN115" i="1"/>
  <c r="AO115" i="1" s="1"/>
  <c r="AP115" i="1" s="1"/>
  <c r="AN103" i="1"/>
  <c r="AO103" i="1" s="1"/>
  <c r="AN833" i="1"/>
  <c r="AO833" i="1" s="1"/>
  <c r="AP833" i="1" s="1"/>
  <c r="AN324" i="1"/>
  <c r="AO324" i="1" s="1"/>
  <c r="AP324" i="1" s="1"/>
  <c r="AN696" i="1"/>
  <c r="AO696" i="1" s="1"/>
  <c r="AP696" i="1" s="1"/>
  <c r="AN308" i="1"/>
  <c r="AO308" i="1" s="1"/>
  <c r="AP308" i="1" s="1"/>
  <c r="AN376" i="1"/>
  <c r="AO376" i="1" s="1"/>
  <c r="AP376" i="1" s="1"/>
  <c r="AN139" i="1"/>
  <c r="AO139" i="1" s="1"/>
  <c r="AP139" i="1" s="1"/>
  <c r="AN702" i="1"/>
  <c r="AO702" i="1" s="1"/>
  <c r="AP702" i="1" s="1"/>
  <c r="AN538" i="1"/>
  <c r="AO538" i="1" s="1"/>
  <c r="AP538" i="1" s="1"/>
  <c r="AN562" i="1"/>
  <c r="AO562" i="1" s="1"/>
  <c r="AP562" i="1" s="1"/>
  <c r="AN178" i="1"/>
  <c r="AO178" i="1" s="1"/>
  <c r="AN252" i="1"/>
  <c r="AO252" i="1" s="1"/>
  <c r="AP252" i="1" s="1"/>
  <c r="AN514" i="1"/>
  <c r="AO514" i="1" s="1"/>
  <c r="AP514" i="1" s="1"/>
  <c r="AN219" i="1"/>
  <c r="AO219" i="1" s="1"/>
  <c r="AP219" i="1" s="1"/>
  <c r="AN567" i="1"/>
  <c r="AO567" i="1" s="1"/>
  <c r="AP567" i="1" s="1"/>
  <c r="AN716" i="1"/>
  <c r="AO716" i="1" s="1"/>
  <c r="AP716" i="1" s="1"/>
  <c r="AN412" i="1"/>
  <c r="AO412" i="1" s="1"/>
  <c r="AP412" i="1" s="1"/>
  <c r="AN130" i="1"/>
  <c r="AO130" i="1" s="1"/>
  <c r="AP130" i="1" s="1"/>
  <c r="AN760" i="1"/>
  <c r="AO760" i="1" s="1"/>
  <c r="AP760" i="1" s="1"/>
  <c r="AN175" i="1"/>
  <c r="AO175" i="1" s="1"/>
  <c r="AN24" i="1"/>
  <c r="AO24" i="1" s="1"/>
  <c r="AN824" i="1"/>
  <c r="AO824" i="1" s="1"/>
  <c r="AP824" i="1" s="1"/>
  <c r="AN420" i="1"/>
  <c r="AO420" i="1" s="1"/>
  <c r="AP420" i="1" s="1"/>
  <c r="AN550" i="1"/>
  <c r="AO550" i="1" s="1"/>
  <c r="AP550" i="1" s="1"/>
  <c r="AN74" i="1"/>
  <c r="AO74" i="1" s="1"/>
  <c r="AP74" i="1" s="1"/>
  <c r="AN228" i="1"/>
  <c r="AO228" i="1" s="1"/>
  <c r="AP228" i="1" s="1"/>
  <c r="AN730" i="1"/>
  <c r="AO730" i="1" s="1"/>
  <c r="AP730" i="1" s="1"/>
  <c r="AN388" i="1"/>
  <c r="AO388" i="1" s="1"/>
  <c r="AP388" i="1" s="1"/>
  <c r="AN212" i="1"/>
  <c r="AO212" i="1" s="1"/>
  <c r="AP212" i="1" s="1"/>
  <c r="AN555" i="1"/>
  <c r="AO555" i="1" s="1"/>
  <c r="AP555" i="1" s="1"/>
  <c r="AN251" i="1"/>
  <c r="AO251" i="1" s="1"/>
  <c r="AP251" i="1" s="1"/>
  <c r="AN259" i="1"/>
  <c r="AO259" i="1" s="1"/>
  <c r="AP259" i="1" s="1"/>
  <c r="AN706" i="1"/>
  <c r="AO706" i="1" s="1"/>
  <c r="AP706" i="1" s="1"/>
  <c r="AN358" i="1"/>
  <c r="AO358" i="1" s="1"/>
  <c r="AP358" i="1" s="1"/>
  <c r="AN796" i="1"/>
  <c r="AO796" i="1" s="1"/>
  <c r="AP796" i="1" s="1"/>
  <c r="AN375" i="1"/>
  <c r="AO375" i="1" s="1"/>
  <c r="AP375" i="1" s="1"/>
  <c r="AN791" i="1"/>
  <c r="AO791" i="1" s="1"/>
  <c r="AP791" i="1" s="1"/>
  <c r="AN554" i="1"/>
  <c r="AO554" i="1" s="1"/>
  <c r="AP554" i="1" s="1"/>
  <c r="AN269" i="1"/>
  <c r="AO269" i="1" s="1"/>
  <c r="AP269" i="1" s="1"/>
  <c r="AN241" i="1"/>
  <c r="AO241" i="1" s="1"/>
  <c r="AP241" i="1" s="1"/>
  <c r="AN628" i="1"/>
  <c r="AO628" i="1" s="1"/>
  <c r="AP628" i="1" s="1"/>
  <c r="AN779" i="1"/>
  <c r="AO779" i="1" s="1"/>
  <c r="AP779" i="1" s="1"/>
  <c r="AN331" i="1"/>
  <c r="AO331" i="1" s="1"/>
  <c r="AP331" i="1" s="1"/>
  <c r="AN14" i="1"/>
  <c r="AO14" i="1" s="1"/>
  <c r="AP14" i="1" s="1"/>
  <c r="AN222" i="1"/>
  <c r="AO222" i="1" s="1"/>
  <c r="AP222" i="1" s="1"/>
  <c r="AN499" i="1"/>
  <c r="AO499" i="1" s="1"/>
  <c r="AP499" i="1" s="1"/>
  <c r="AN429" i="1"/>
  <c r="AO429" i="1" s="1"/>
  <c r="AP429" i="1" s="1"/>
  <c r="AN208" i="1"/>
  <c r="AO208" i="1" s="1"/>
  <c r="AP208" i="1" s="1"/>
  <c r="AN657" i="1"/>
  <c r="AO657" i="1" s="1"/>
  <c r="AP657" i="1" s="1"/>
  <c r="AN770" i="1"/>
  <c r="AO770" i="1" s="1"/>
  <c r="AP770" i="1" s="1"/>
  <c r="AN27" i="1"/>
  <c r="AO27" i="1" s="1"/>
  <c r="AP27" i="1" s="1"/>
  <c r="AN256" i="1"/>
  <c r="AO256" i="1" s="1"/>
  <c r="AP256" i="1" s="1"/>
  <c r="AN815" i="1"/>
  <c r="AO815" i="1" s="1"/>
  <c r="AP815" i="1" s="1"/>
  <c r="AN592" i="1"/>
  <c r="AO592" i="1" s="1"/>
  <c r="AP592" i="1" s="1"/>
  <c r="AN52" i="1"/>
  <c r="AO52" i="1" s="1"/>
  <c r="AP52" i="1" s="1"/>
  <c r="AN845" i="1"/>
  <c r="AO845" i="1" s="1"/>
  <c r="AP845" i="1" s="1"/>
  <c r="AN190" i="1"/>
  <c r="AO190" i="1" s="1"/>
  <c r="AP190" i="1" s="1"/>
  <c r="AN683" i="1"/>
  <c r="AO683" i="1" s="1"/>
  <c r="AP683" i="1" s="1"/>
  <c r="AN13" i="1"/>
  <c r="AO13" i="1" s="1"/>
  <c r="AP13" i="1" s="1"/>
  <c r="AN204" i="1"/>
  <c r="AO204" i="1" s="1"/>
  <c r="AP204" i="1" s="1"/>
  <c r="AN50" i="1"/>
  <c r="AO50" i="1" s="1"/>
  <c r="AP50" i="1" s="1"/>
  <c r="AN743" i="1"/>
  <c r="AO743" i="1" s="1"/>
  <c r="AP743" i="1" s="1"/>
  <c r="AN692" i="1"/>
  <c r="AO692" i="1" s="1"/>
  <c r="AP692" i="1" s="1"/>
  <c r="AN183" i="1"/>
  <c r="AO183" i="1" s="1"/>
  <c r="AP183" i="1" s="1"/>
  <c r="AN529" i="1"/>
  <c r="AO529" i="1" s="1"/>
  <c r="AP529" i="1" s="1"/>
  <c r="AN480" i="1"/>
  <c r="AO480" i="1" s="1"/>
  <c r="AP480" i="1" s="1"/>
  <c r="AN362" i="1"/>
  <c r="AO362" i="1" s="1"/>
  <c r="AP362" i="1" s="1"/>
  <c r="AN247" i="1"/>
  <c r="AO247" i="1" s="1"/>
  <c r="AP247" i="1" s="1"/>
  <c r="AN813" i="1"/>
  <c r="AO813" i="1" s="1"/>
  <c r="AP813" i="1" s="1"/>
  <c r="AN93" i="1"/>
  <c r="AO93" i="1" s="1"/>
  <c r="AP93" i="1" s="1"/>
  <c r="AN141" i="1"/>
  <c r="AO141" i="1" s="1"/>
  <c r="AP141" i="1" s="1"/>
  <c r="AN90" i="1"/>
  <c r="AO90" i="1" s="1"/>
  <c r="AP90" i="1" s="1"/>
  <c r="AN847" i="1"/>
  <c r="AO847" i="1" s="1"/>
  <c r="AP847" i="1" s="1"/>
  <c r="AN227" i="1"/>
  <c r="AO227" i="1" s="1"/>
  <c r="AP227" i="1" s="1"/>
  <c r="AN658" i="1"/>
  <c r="AO658" i="1" s="1"/>
  <c r="AP658" i="1" s="1"/>
  <c r="AN390" i="1"/>
  <c r="AO390" i="1" s="1"/>
  <c r="AP390" i="1" s="1"/>
  <c r="AN294" i="1"/>
  <c r="AO294" i="1" s="1"/>
  <c r="AN563" i="1"/>
  <c r="AO563" i="1" s="1"/>
  <c r="AP563" i="1" s="1"/>
  <c r="AN223" i="1"/>
  <c r="AO223" i="1" s="1"/>
  <c r="AP223" i="1" s="1"/>
  <c r="AN110" i="1"/>
  <c r="AO110" i="1" s="1"/>
  <c r="AP110" i="1" s="1"/>
  <c r="AN553" i="1"/>
  <c r="AO553" i="1" s="1"/>
  <c r="AP553" i="1" s="1"/>
  <c r="AN184" i="1"/>
  <c r="AO184" i="1" s="1"/>
  <c r="AP184" i="1" s="1"/>
  <c r="AN800" i="1"/>
  <c r="AO800" i="1" s="1"/>
  <c r="AP800" i="1" s="1"/>
  <c r="AN312" i="1"/>
  <c r="AO312" i="1" s="1"/>
  <c r="AP312" i="1" s="1"/>
  <c r="AN142" i="1"/>
  <c r="AO142" i="1" s="1"/>
  <c r="AP142" i="1" s="1"/>
  <c r="AN717" i="1"/>
  <c r="AO717" i="1" s="1"/>
  <c r="AP717" i="1" s="1"/>
  <c r="AN551" i="1"/>
  <c r="AO551" i="1" s="1"/>
  <c r="AP551" i="1" s="1"/>
  <c r="AN701" i="1"/>
  <c r="AO701" i="1" s="1"/>
  <c r="AP701" i="1" s="1"/>
  <c r="AN754" i="1"/>
  <c r="AO754" i="1" s="1"/>
  <c r="AP754" i="1" s="1"/>
  <c r="AN767" i="1"/>
  <c r="AO767" i="1" s="1"/>
  <c r="AP767" i="1" s="1"/>
  <c r="AN851" i="1"/>
  <c r="AO851" i="1" s="1"/>
  <c r="AN501" i="1"/>
  <c r="AO501" i="1" s="1"/>
  <c r="AP501" i="1" s="1"/>
  <c r="AN470" i="1"/>
  <c r="AO470" i="1" s="1"/>
  <c r="AP470" i="1" s="1"/>
  <c r="AN120" i="1"/>
  <c r="AO120" i="1" s="1"/>
  <c r="AP120" i="1" s="1"/>
  <c r="AN666" i="1"/>
  <c r="AO666" i="1" s="1"/>
  <c r="AP666" i="1" s="1"/>
  <c r="AN371" i="1"/>
  <c r="AO371" i="1" s="1"/>
  <c r="AP371" i="1" s="1"/>
  <c r="AN133" i="1"/>
  <c r="AO133" i="1" s="1"/>
  <c r="AP133" i="1" s="1"/>
  <c r="AN852" i="1"/>
  <c r="AO852" i="1" s="1"/>
  <c r="AP852" i="1" s="1"/>
  <c r="AN785" i="1"/>
  <c r="AO785" i="1" s="1"/>
  <c r="AP785" i="1" s="1"/>
  <c r="AN713" i="1"/>
  <c r="AO713" i="1" s="1"/>
  <c r="AP713" i="1" s="1"/>
  <c r="AN722" i="1"/>
  <c r="AO722" i="1" s="1"/>
  <c r="AP722" i="1" s="1"/>
  <c r="AN300" i="1"/>
  <c r="AO300" i="1" s="1"/>
  <c r="AN398" i="1"/>
  <c r="AO398" i="1" s="1"/>
  <c r="AP398" i="1" s="1"/>
  <c r="AN304" i="1"/>
  <c r="AO304" i="1" s="1"/>
  <c r="AN240" i="1"/>
  <c r="AO240" i="1" s="1"/>
  <c r="AP240" i="1" s="1"/>
  <c r="AN117" i="1"/>
  <c r="AO117" i="1" s="1"/>
  <c r="AP117" i="1" s="1"/>
  <c r="AN387" i="1"/>
  <c r="AO387" i="1" s="1"/>
  <c r="AP387" i="1" s="1"/>
  <c r="AN53" i="1"/>
  <c r="AO53" i="1" s="1"/>
  <c r="AP53" i="1" s="1"/>
  <c r="AN516" i="1"/>
  <c r="AO516" i="1" s="1"/>
  <c r="AP516" i="1" s="1"/>
  <c r="AN512" i="1"/>
  <c r="AO512" i="1" s="1"/>
  <c r="AP512" i="1" s="1"/>
  <c r="AN46" i="1"/>
  <c r="AO46" i="1" s="1"/>
  <c r="AP46" i="1" s="1"/>
  <c r="AN267" i="1"/>
  <c r="AO267" i="1" s="1"/>
  <c r="AP267" i="1" s="1"/>
  <c r="AN104" i="1"/>
  <c r="AO104" i="1" s="1"/>
  <c r="AP104" i="1" s="1"/>
  <c r="AN386" i="1"/>
  <c r="AO386" i="1" s="1"/>
  <c r="AP386" i="1" s="1"/>
  <c r="AN34" i="1"/>
  <c r="AO34" i="1" s="1"/>
  <c r="AN313" i="1"/>
  <c r="AO313" i="1" s="1"/>
  <c r="AP313" i="1" s="1"/>
  <c r="AN329" i="1"/>
  <c r="AO329" i="1" s="1"/>
  <c r="AP329" i="1" s="1"/>
  <c r="AN201" i="1"/>
  <c r="AO201" i="1" s="1"/>
  <c r="AP201" i="1" s="1"/>
  <c r="AN137" i="1"/>
  <c r="AO137" i="1" s="1"/>
  <c r="AP137" i="1" s="1"/>
  <c r="AN850" i="1"/>
  <c r="AO850" i="1" s="1"/>
  <c r="AP850" i="1" s="1"/>
  <c r="AN848" i="1"/>
  <c r="AO848" i="1" s="1"/>
  <c r="AP848" i="1" s="1"/>
  <c r="AN76" i="1"/>
  <c r="AO76" i="1" s="1"/>
  <c r="AP76" i="1" s="1"/>
  <c r="AN145" i="1"/>
  <c r="AO145" i="1" s="1"/>
  <c r="AP145" i="1" s="1"/>
  <c r="AN200" i="1"/>
  <c r="AO200" i="1" s="1"/>
  <c r="AP200" i="1" s="1"/>
  <c r="AN820" i="1"/>
  <c r="AO820" i="1" s="1"/>
  <c r="AP820" i="1" s="1"/>
  <c r="AN106" i="1"/>
  <c r="AO106" i="1" s="1"/>
  <c r="AP106" i="1" s="1"/>
  <c r="AN726" i="1"/>
  <c r="AO726" i="1" s="1"/>
  <c r="AP726" i="1" s="1"/>
  <c r="AN570" i="1"/>
  <c r="AO570" i="1" s="1"/>
  <c r="AP570" i="1" s="1"/>
  <c r="AN624" i="1"/>
  <c r="AO624" i="1" s="1"/>
  <c r="AP624" i="1" s="1"/>
  <c r="AN795" i="1"/>
  <c r="AO795" i="1" s="1"/>
  <c r="AN151" i="1"/>
  <c r="AO151" i="1" s="1"/>
  <c r="AP151" i="1" s="1"/>
  <c r="AN460" i="1"/>
  <c r="AO460" i="1" s="1"/>
  <c r="AP460" i="1" s="1"/>
  <c r="AN95" i="1"/>
  <c r="AO95" i="1" s="1"/>
  <c r="AP95" i="1" s="1"/>
  <c r="AN136" i="1"/>
  <c r="AO136" i="1" s="1"/>
  <c r="AP136" i="1" s="1"/>
  <c r="AN724" i="1"/>
  <c r="AO724" i="1" s="1"/>
  <c r="AP724" i="1" s="1"/>
  <c r="AN474" i="1"/>
  <c r="AO474" i="1" s="1"/>
  <c r="AP474" i="1" s="1"/>
  <c r="AN180" i="1"/>
  <c r="AO180" i="1" s="1"/>
  <c r="AP180" i="1" s="1"/>
  <c r="AN360" i="1"/>
  <c r="AO360" i="1" s="1"/>
  <c r="AP360" i="1" s="1"/>
  <c r="AN394" i="1"/>
  <c r="AO394" i="1" s="1"/>
  <c r="AP394" i="1" s="1"/>
  <c r="AN528" i="1"/>
  <c r="AO528" i="1" s="1"/>
  <c r="AP528" i="1" s="1"/>
  <c r="AN250" i="1"/>
  <c r="AO250" i="1" s="1"/>
  <c r="AP250" i="1" s="1"/>
  <c r="AN446" i="1"/>
  <c r="AO446" i="1" s="1"/>
  <c r="AP446" i="1" s="1"/>
  <c r="AN810" i="1"/>
  <c r="AO810" i="1" s="1"/>
  <c r="AP810" i="1" s="1"/>
  <c r="AN634" i="1"/>
  <c r="AO634" i="1" s="1"/>
  <c r="AP634" i="1" s="1"/>
  <c r="AN846" i="1"/>
  <c r="AO846" i="1" s="1"/>
  <c r="AP846" i="1" s="1"/>
  <c r="AN54" i="1"/>
  <c r="AO54" i="1" s="1"/>
  <c r="AP54" i="1" s="1"/>
  <c r="AN803" i="1"/>
  <c r="AO803" i="1" s="1"/>
  <c r="AP803" i="1" s="1"/>
  <c r="AN51" i="1"/>
  <c r="AO51" i="1" s="1"/>
  <c r="AP51" i="1" s="1"/>
  <c r="AN490" i="1"/>
  <c r="AO490" i="1" s="1"/>
  <c r="AP490" i="1" s="1"/>
  <c r="AN660" i="1"/>
  <c r="AO660" i="1" s="1"/>
  <c r="AP660" i="1" s="1"/>
  <c r="AN611" i="1"/>
  <c r="AO611" i="1" s="1"/>
  <c r="AP611" i="1" s="1"/>
  <c r="AN609" i="1"/>
  <c r="AO609" i="1" s="1"/>
  <c r="AP609" i="1" s="1"/>
  <c r="AN804" i="1"/>
  <c r="AO804" i="1" s="1"/>
  <c r="AP804" i="1" s="1"/>
  <c r="AN415" i="1"/>
  <c r="AO415" i="1" s="1"/>
  <c r="AP415" i="1" s="1"/>
  <c r="AN608" i="1"/>
  <c r="AO608" i="1" s="1"/>
  <c r="AN605" i="1"/>
  <c r="AO605" i="1" s="1"/>
  <c r="AP605" i="1" s="1"/>
  <c r="AN21" i="1"/>
  <c r="AO21" i="1" s="1"/>
  <c r="AP21" i="1" s="1"/>
  <c r="AN703" i="1"/>
  <c r="AO703" i="1" s="1"/>
  <c r="AP703" i="1" s="1"/>
  <c r="AN610" i="1"/>
  <c r="AO610" i="1" s="1"/>
  <c r="AP610" i="1" s="1"/>
  <c r="AN695" i="1"/>
  <c r="AO695" i="1" s="1"/>
  <c r="AN568" i="1"/>
  <c r="AO568" i="1" s="1"/>
  <c r="AP568" i="1" s="1"/>
  <c r="AN727" i="1"/>
  <c r="AO727" i="1" s="1"/>
  <c r="AP727" i="1" s="1"/>
  <c r="AN288" i="1"/>
  <c r="AO288" i="1" s="1"/>
  <c r="AN669" i="1"/>
  <c r="AO669" i="1" s="1"/>
  <c r="AP669" i="1" s="1"/>
  <c r="AN733" i="1"/>
  <c r="AO733" i="1" s="1"/>
  <c r="AP733" i="1" s="1"/>
  <c r="AN731" i="1"/>
  <c r="AO731" i="1" s="1"/>
  <c r="AP731" i="1" s="1"/>
  <c r="AN261" i="1"/>
  <c r="AO261" i="1" s="1"/>
  <c r="AP261" i="1" s="1"/>
  <c r="AN213" i="1"/>
  <c r="AO213" i="1" s="1"/>
  <c r="AP213" i="1" s="1"/>
  <c r="AN295" i="1"/>
  <c r="AO295" i="1" s="1"/>
  <c r="AN349" i="1"/>
  <c r="AO349" i="1" s="1"/>
  <c r="AP349" i="1" s="1"/>
  <c r="AN80" i="1"/>
  <c r="AO80" i="1" s="1"/>
  <c r="AP80" i="1" s="1"/>
  <c r="AN531" i="1"/>
  <c r="AO531" i="1" s="1"/>
  <c r="AP531" i="1" s="1"/>
  <c r="AN281" i="1"/>
  <c r="AO281" i="1" s="1"/>
  <c r="AP281" i="1" s="1"/>
  <c r="AN282" i="1"/>
  <c r="AO282" i="1" s="1"/>
  <c r="AP282" i="1" s="1"/>
  <c r="AN39" i="1"/>
  <c r="AO39" i="1" s="1"/>
  <c r="AP39" i="1" s="1"/>
  <c r="AN565" i="1"/>
  <c r="AO565" i="1" s="1"/>
  <c r="AP565" i="1" s="1"/>
  <c r="AN22" i="1"/>
  <c r="AO22" i="1" s="1"/>
  <c r="AP22" i="1" s="1"/>
  <c r="AN718" i="1"/>
  <c r="AO718" i="1" s="1"/>
  <c r="AP718" i="1" s="1"/>
  <c r="AN606" i="1"/>
  <c r="AO606" i="1" s="1"/>
  <c r="AP606" i="1" s="1"/>
  <c r="AN614" i="1"/>
  <c r="AO614" i="1" s="1"/>
  <c r="AP614" i="1" s="1"/>
  <c r="AN559" i="1"/>
  <c r="AO559" i="1" s="1"/>
  <c r="AP559" i="1" s="1"/>
  <c r="AN485" i="1"/>
  <c r="AO485" i="1" s="1"/>
  <c r="AP485" i="1" s="1"/>
  <c r="AN258" i="1"/>
  <c r="AO258" i="1" s="1"/>
  <c r="AP258" i="1" s="1"/>
  <c r="AN583" i="1"/>
  <c r="AO583" i="1" s="1"/>
  <c r="AP583" i="1" s="1"/>
  <c r="AN25" i="1"/>
  <c r="AO25" i="1" s="1"/>
  <c r="AP25" i="1" s="1"/>
  <c r="AN309" i="1"/>
  <c r="AO309" i="1" s="1"/>
  <c r="AP309" i="1" s="1"/>
  <c r="AN85" i="1"/>
  <c r="AO85" i="1" s="1"/>
  <c r="AP85" i="1" s="1"/>
  <c r="AN278" i="1"/>
  <c r="AO278" i="1" s="1"/>
  <c r="AP278" i="1" s="1"/>
  <c r="AN784" i="1"/>
  <c r="AO784" i="1" s="1"/>
  <c r="AP784" i="1" s="1"/>
  <c r="AN517" i="1"/>
  <c r="AO517" i="1" s="1"/>
  <c r="AP517" i="1" s="1"/>
  <c r="AN88" i="1"/>
  <c r="AO88" i="1" s="1"/>
  <c r="AP88" i="1" s="1"/>
  <c r="AN231" i="1"/>
  <c r="AO231" i="1" s="1"/>
  <c r="AP231" i="1" s="1"/>
  <c r="AN723" i="1"/>
  <c r="AO723" i="1" s="1"/>
  <c r="AP723" i="1" s="1"/>
  <c r="AN318" i="1"/>
  <c r="AO318" i="1" s="1"/>
  <c r="AP318" i="1" s="1"/>
  <c r="AN644" i="1"/>
  <c r="AO644" i="1" s="1"/>
  <c r="AP644" i="1" s="1"/>
  <c r="AN181" i="1"/>
  <c r="AO181" i="1" s="1"/>
  <c r="AP181" i="1" s="1"/>
  <c r="AN224" i="1"/>
  <c r="AO224" i="1" s="1"/>
  <c r="AP224" i="1" s="1"/>
  <c r="AN297" i="1"/>
  <c r="AO297" i="1" s="1"/>
  <c r="AP297" i="1" s="1"/>
  <c r="AN234" i="1"/>
  <c r="AO234" i="1" s="1"/>
  <c r="AP234" i="1" s="1"/>
  <c r="AN619" i="1"/>
  <c r="AO619" i="1" s="1"/>
  <c r="AP619" i="1" s="1"/>
  <c r="AN320" i="1"/>
  <c r="AO320" i="1" s="1"/>
  <c r="AP320" i="1" s="1"/>
  <c r="AN435" i="1"/>
  <c r="AO435" i="1" s="1"/>
  <c r="AP435" i="1" s="1"/>
  <c r="AN777" i="1"/>
  <c r="AO777" i="1" s="1"/>
  <c r="AP777" i="1" s="1"/>
  <c r="AN436" i="1"/>
  <c r="AO436" i="1" s="1"/>
  <c r="AP436" i="1" s="1"/>
  <c r="AN163" i="1"/>
  <c r="AO163" i="1" s="1"/>
  <c r="AP163" i="1" s="1"/>
  <c r="AN458" i="1"/>
  <c r="AO458" i="1" s="1"/>
  <c r="AP458" i="1" s="1"/>
  <c r="AN787" i="1"/>
  <c r="AO787" i="1" s="1"/>
  <c r="AP787" i="1" s="1"/>
  <c r="AN305" i="1"/>
  <c r="AO305" i="1" s="1"/>
  <c r="AN401" i="1"/>
  <c r="AO401" i="1" s="1"/>
  <c r="AP401" i="1" s="1"/>
  <c r="AN558" i="1"/>
  <c r="AO558" i="1" s="1"/>
  <c r="AP558" i="1" s="1"/>
  <c r="AN857" i="1"/>
  <c r="AO857" i="1" s="1"/>
  <c r="AP857" i="1" s="1"/>
  <c r="AN786" i="1"/>
  <c r="AO786" i="1" s="1"/>
  <c r="AP786" i="1" s="1"/>
  <c r="AN94" i="1"/>
  <c r="AO94" i="1" s="1"/>
  <c r="AN450" i="1"/>
  <c r="AO450" i="1" s="1"/>
  <c r="AP450" i="1" s="1"/>
  <c r="AN749" i="1"/>
  <c r="AO749" i="1" s="1"/>
  <c r="AP749" i="1" s="1"/>
  <c r="AN868" i="1"/>
  <c r="AO868" i="1" s="1"/>
  <c r="AP868" i="1" s="1"/>
  <c r="AN42" i="1"/>
  <c r="AO42" i="1" s="1"/>
  <c r="AP42" i="1" s="1"/>
  <c r="AN310" i="1"/>
  <c r="AO310" i="1" s="1"/>
  <c r="AP310" i="1" s="1"/>
  <c r="AN604" i="1"/>
  <c r="AO604" i="1" s="1"/>
  <c r="AP604" i="1" s="1"/>
  <c r="AN479" i="1"/>
  <c r="AO479" i="1" s="1"/>
  <c r="AP479" i="1" s="1"/>
  <c r="AN47" i="1"/>
  <c r="AO47" i="1" s="1"/>
  <c r="AP47" i="1" s="1"/>
  <c r="AN124" i="1"/>
  <c r="AO124" i="1" s="1"/>
  <c r="AP124" i="1" s="1"/>
  <c r="AN155" i="1"/>
  <c r="AO155" i="1" s="1"/>
  <c r="AP155" i="1" s="1"/>
  <c r="AN194" i="1"/>
  <c r="AO194" i="1" s="1"/>
  <c r="AP194" i="1" s="1"/>
  <c r="AN829" i="1"/>
  <c r="AO829" i="1" s="1"/>
  <c r="AP829" i="1" s="1"/>
  <c r="AN771" i="1"/>
  <c r="AO771" i="1" s="1"/>
  <c r="AP771" i="1" s="1"/>
  <c r="AN89" i="1"/>
  <c r="AO89" i="1" s="1"/>
  <c r="AP89" i="1" s="1"/>
  <c r="AN457" i="1"/>
  <c r="AO457" i="1" s="1"/>
  <c r="AP457" i="1" s="1"/>
  <c r="AN299" i="1"/>
  <c r="AO299" i="1" s="1"/>
  <c r="AN33" i="1"/>
  <c r="AO33" i="1" s="1"/>
  <c r="AN37" i="1"/>
  <c r="AO37" i="1" s="1"/>
  <c r="AP37" i="1" s="1"/>
  <c r="AN392" i="1"/>
  <c r="AO392" i="1" s="1"/>
  <c r="AP392" i="1" s="1"/>
  <c r="AN166" i="1"/>
  <c r="AO166" i="1" s="1"/>
  <c r="AP166" i="1" s="1"/>
  <c r="AN40" i="1"/>
  <c r="AO40" i="1" s="1"/>
  <c r="AP40" i="1" s="1"/>
  <c r="AN576" i="1"/>
  <c r="AO576" i="1" s="1"/>
  <c r="AP576" i="1" s="1"/>
  <c r="AN471" i="1"/>
  <c r="AO471" i="1" s="1"/>
  <c r="AP471" i="1" s="1"/>
  <c r="AN236" i="1"/>
  <c r="AO236" i="1" s="1"/>
  <c r="AP236" i="1" s="1"/>
  <c r="AN81" i="1"/>
  <c r="AO81" i="1" s="1"/>
  <c r="AP81" i="1" s="1"/>
  <c r="AN560" i="1"/>
  <c r="AO560" i="1" s="1"/>
  <c r="AP560" i="1" s="1"/>
  <c r="AN735" i="1"/>
  <c r="AO735" i="1" s="1"/>
  <c r="AP735" i="1" s="1"/>
  <c r="AN206" i="1"/>
  <c r="AO206" i="1" s="1"/>
  <c r="AP206" i="1" s="1"/>
  <c r="AN328" i="1"/>
  <c r="AO328" i="1" s="1"/>
  <c r="AP328" i="1" s="1"/>
  <c r="AN122" i="1"/>
  <c r="AO122" i="1" s="1"/>
  <c r="AP122" i="1" s="1"/>
  <c r="AN459" i="1"/>
  <c r="AO459" i="1" s="1"/>
  <c r="AP459" i="1" s="1"/>
  <c r="AN182" i="1"/>
  <c r="AO182" i="1" s="1"/>
  <c r="AN326" i="1"/>
  <c r="AO326" i="1" s="1"/>
  <c r="AN301" i="1"/>
  <c r="AO301" i="1" s="1"/>
  <c r="AN128" i="1"/>
  <c r="AO128" i="1" s="1"/>
  <c r="AP128" i="1" s="1"/>
  <c r="AN836" i="1"/>
  <c r="AO836" i="1" s="1"/>
  <c r="AP836" i="1" s="1"/>
  <c r="AN372" i="1"/>
  <c r="AO372" i="1" s="1"/>
  <c r="AP372" i="1" s="1"/>
  <c r="AN264" i="1"/>
  <c r="AO264" i="1" s="1"/>
  <c r="AP264" i="1" s="1"/>
  <c r="AN636" i="1"/>
  <c r="AO636" i="1" s="1"/>
  <c r="AP636" i="1" s="1"/>
  <c r="AN321" i="1"/>
  <c r="AO321" i="1" s="1"/>
  <c r="AP321" i="1" s="1"/>
  <c r="AN693" i="1"/>
  <c r="AO693" i="1" s="1"/>
  <c r="AP693" i="1" s="1"/>
  <c r="AN647" i="1"/>
  <c r="AO647" i="1" s="1"/>
  <c r="AP647" i="1" s="1"/>
  <c r="AN263" i="1"/>
  <c r="AO263" i="1" s="1"/>
  <c r="AP263" i="1" s="1"/>
  <c r="AN620" i="1"/>
  <c r="AO620" i="1" s="1"/>
  <c r="AP620" i="1" s="1"/>
  <c r="AN732" i="1"/>
  <c r="AO732" i="1" s="1"/>
  <c r="AP732" i="1" s="1"/>
  <c r="AN859" i="1"/>
  <c r="AO859" i="1" s="1"/>
  <c r="AP859" i="1" s="1"/>
  <c r="AN582" i="1"/>
  <c r="AO582" i="1" s="1"/>
  <c r="AP582" i="1" s="1"/>
  <c r="AN643" i="1"/>
  <c r="AO643" i="1" s="1"/>
  <c r="AP643" i="1" s="1"/>
  <c r="AN518" i="1"/>
  <c r="AO518" i="1" s="1"/>
  <c r="AP518" i="1" s="1"/>
  <c r="AN262" i="1"/>
  <c r="AO262" i="1" s="1"/>
  <c r="AP262" i="1" s="1"/>
  <c r="AN612" i="1"/>
  <c r="AO612" i="1" s="1"/>
  <c r="AP612" i="1" s="1"/>
  <c r="AN641" i="1"/>
  <c r="AO641" i="1" s="1"/>
  <c r="AP641" i="1" s="1"/>
  <c r="AN277" i="1"/>
  <c r="AO277" i="1" s="1"/>
  <c r="AP277" i="1" s="1"/>
  <c r="AN627" i="1"/>
  <c r="AO627" i="1" s="1"/>
  <c r="AP627" i="1" s="1"/>
  <c r="AN187" i="1"/>
  <c r="AO187" i="1" s="1"/>
  <c r="AP187" i="1" s="1"/>
  <c r="AN630" i="1"/>
  <c r="AO630" i="1" s="1"/>
  <c r="AP630" i="1" s="1"/>
  <c r="AN853" i="1"/>
  <c r="AO853" i="1" s="1"/>
  <c r="AP853" i="1" s="1"/>
  <c r="AN131" i="1"/>
  <c r="AO131" i="1" s="1"/>
  <c r="AP131" i="1" s="1"/>
  <c r="AN617" i="1"/>
  <c r="AO617" i="1" s="1"/>
  <c r="AP617" i="1" s="1"/>
  <c r="AN266" i="1"/>
  <c r="AO266" i="1" s="1"/>
  <c r="AP266" i="1" s="1"/>
  <c r="AN808" i="1"/>
  <c r="AO808" i="1" s="1"/>
  <c r="AP808" i="1" s="1"/>
  <c r="AN816" i="1"/>
  <c r="AO816" i="1" s="1"/>
  <c r="AN41" i="1"/>
  <c r="AO41" i="1" s="1"/>
  <c r="AP41" i="1" s="1"/>
  <c r="AN746" i="1"/>
  <c r="AO746" i="1" s="1"/>
  <c r="AP746" i="1" s="1"/>
  <c r="AN840" i="1"/>
  <c r="AO840" i="1" s="1"/>
  <c r="AP840" i="1" s="1"/>
  <c r="AN405" i="1"/>
  <c r="AO405" i="1" s="1"/>
  <c r="AP405" i="1" s="1"/>
  <c r="AN564" i="1"/>
  <c r="AO564" i="1" s="1"/>
  <c r="AP564" i="1" s="1"/>
  <c r="AN29" i="1"/>
  <c r="AO29" i="1" s="1"/>
  <c r="AN343" i="1"/>
  <c r="AO343" i="1" s="1"/>
  <c r="AP343" i="1" s="1"/>
  <c r="AN425" i="1"/>
  <c r="AO425" i="1" s="1"/>
  <c r="AP425" i="1" s="1"/>
  <c r="AN302" i="1"/>
  <c r="AO302" i="1" s="1"/>
  <c r="AN23" i="1"/>
  <c r="AO23" i="1" s="1"/>
  <c r="AP23" i="1" s="1"/>
  <c r="AN399" i="1"/>
  <c r="AO399" i="1" s="1"/>
  <c r="AP399" i="1" s="1"/>
  <c r="AN361" i="1"/>
  <c r="AO361" i="1" s="1"/>
  <c r="AP361" i="1" s="1"/>
  <c r="AN84" i="1"/>
  <c r="AO84" i="1" s="1"/>
  <c r="AP84" i="1" s="1"/>
  <c r="AN330" i="1"/>
  <c r="AO330" i="1" s="1"/>
  <c r="AP330" i="1" s="1"/>
  <c r="AN154" i="1"/>
  <c r="AO154" i="1" s="1"/>
  <c r="AP154" i="1" s="1"/>
  <c r="AN86" i="1"/>
  <c r="AO86" i="1" s="1"/>
  <c r="AP86" i="1" s="1"/>
  <c r="AN291" i="1"/>
  <c r="AO291" i="1" s="1"/>
  <c r="AP291" i="1" s="1"/>
  <c r="AN279" i="1"/>
  <c r="AO279" i="1" s="1"/>
  <c r="AN689" i="1"/>
  <c r="AO689" i="1" s="1"/>
  <c r="AP689" i="1" s="1"/>
  <c r="AN152" i="1"/>
  <c r="AO152" i="1" s="1"/>
  <c r="AP152" i="1" s="1"/>
  <c r="AN273" i="1"/>
  <c r="AO273" i="1" s="1"/>
  <c r="AN819" i="1"/>
  <c r="AO819" i="1" s="1"/>
  <c r="AP819" i="1" s="1"/>
  <c r="AN526" i="1"/>
  <c r="AO526" i="1" s="1"/>
  <c r="AP526" i="1" s="1"/>
  <c r="AN274" i="1"/>
  <c r="AO274" i="1" s="1"/>
  <c r="AP274" i="1" s="1"/>
  <c r="AN477" i="1"/>
  <c r="AO477" i="1" s="1"/>
  <c r="AP477" i="1" s="1"/>
  <c r="AN135" i="1"/>
  <c r="AO135" i="1" s="1"/>
  <c r="AP135" i="1" s="1"/>
  <c r="AN157" i="1"/>
  <c r="AO157" i="1" s="1"/>
  <c r="AP157" i="1" s="1"/>
  <c r="AN439" i="1"/>
  <c r="AO439" i="1" s="1"/>
  <c r="AP439" i="1" s="1"/>
  <c r="AN271" i="1"/>
  <c r="AO271" i="1" s="1"/>
  <c r="AN35" i="1"/>
  <c r="AO35" i="1" s="1"/>
  <c r="AN659" i="1"/>
  <c r="AO659" i="1" s="1"/>
  <c r="AP659" i="1" s="1"/>
  <c r="AN102" i="1"/>
  <c r="AO102" i="1" s="1"/>
  <c r="AP102" i="1" s="1"/>
  <c r="AN143" i="1"/>
  <c r="AO143" i="1" s="1"/>
  <c r="AP143" i="1" s="1"/>
  <c r="AN797" i="1"/>
  <c r="AO797" i="1" s="1"/>
  <c r="AP797" i="1" s="1"/>
  <c r="AN615" i="1"/>
  <c r="AO615" i="1" s="1"/>
  <c r="AP615" i="1" s="1"/>
  <c r="AN188" i="1"/>
  <c r="AO188" i="1" s="1"/>
  <c r="AN431" i="1"/>
  <c r="AO431" i="1" s="1"/>
  <c r="AP431" i="1" s="1"/>
  <c r="AN315" i="1"/>
  <c r="AO315" i="1" s="1"/>
  <c r="AP315" i="1" s="1"/>
  <c r="AN668" i="1"/>
  <c r="AO668" i="1" s="1"/>
  <c r="AP668" i="1" s="1"/>
  <c r="AN655" i="1"/>
  <c r="AO655" i="1" s="1"/>
  <c r="AP655" i="1" s="1"/>
  <c r="AN856" i="1"/>
  <c r="AO856" i="1" s="1"/>
  <c r="AP856" i="1" s="1"/>
  <c r="AN793" i="1"/>
  <c r="AO793" i="1" s="1"/>
  <c r="AP793" i="1" s="1"/>
  <c r="AN406" i="1"/>
  <c r="AO406" i="1" s="1"/>
  <c r="AP406" i="1" s="1"/>
  <c r="AN778" i="1"/>
  <c r="AO778" i="1" s="1"/>
  <c r="AP778" i="1" s="1"/>
  <c r="AN195" i="1"/>
  <c r="AO195" i="1" s="1"/>
  <c r="AP195" i="1" s="1"/>
  <c r="AN156" i="1"/>
  <c r="AO156" i="1" s="1"/>
  <c r="AP156" i="1" s="1"/>
  <c r="AN752" i="1"/>
  <c r="AO752" i="1" s="1"/>
  <c r="AP752" i="1" s="1"/>
  <c r="AN844" i="1"/>
  <c r="AO844" i="1" s="1"/>
  <c r="AP844" i="1" s="1"/>
  <c r="AN798" i="1"/>
  <c r="AO798" i="1" s="1"/>
  <c r="AN352" i="1"/>
  <c r="AO352" i="1" s="1"/>
  <c r="AP352" i="1" s="1"/>
  <c r="AN721" i="1"/>
  <c r="AO721" i="1" s="1"/>
  <c r="AP721" i="1" s="1"/>
  <c r="AN296" i="1"/>
  <c r="AO296" i="1" s="1"/>
  <c r="AN572" i="1"/>
  <c r="AO572" i="1" s="1"/>
  <c r="AP572" i="1" s="1"/>
  <c r="AN594" i="1"/>
  <c r="AO594" i="1" s="1"/>
  <c r="AP594" i="1" s="1"/>
  <c r="AN368" i="1"/>
  <c r="AO368" i="1" s="1"/>
  <c r="AP368" i="1" s="1"/>
  <c r="AN601" i="1"/>
  <c r="AO601" i="1" s="1"/>
  <c r="AP601" i="1" s="1"/>
  <c r="AN15" i="1"/>
  <c r="AO15" i="1" s="1"/>
  <c r="AP15" i="1" s="1"/>
  <c r="AN830" i="1"/>
  <c r="AO830" i="1" s="1"/>
  <c r="AP830" i="1" s="1"/>
  <c r="AN807" i="1"/>
  <c r="AO807" i="1" s="1"/>
  <c r="AP807" i="1" s="1"/>
  <c r="AN121" i="1"/>
  <c r="AO121" i="1" s="1"/>
  <c r="AP121" i="1" s="1"/>
  <c r="AN736" i="1"/>
  <c r="AO736" i="1" s="1"/>
  <c r="AP736" i="1" s="1"/>
  <c r="AN287" i="1"/>
  <c r="AO287" i="1" s="1"/>
  <c r="AP287" i="1" s="1"/>
  <c r="AN57" i="1"/>
  <c r="AO57" i="1" s="1"/>
  <c r="AP57" i="1" s="1"/>
  <c r="AN688" i="1"/>
  <c r="AO688" i="1" s="1"/>
  <c r="AP688" i="1" s="1"/>
  <c r="AN680" i="1"/>
  <c r="AO680" i="1" s="1"/>
  <c r="AP680" i="1" s="1"/>
  <c r="AN504" i="1"/>
  <c r="AO504" i="1" s="1"/>
  <c r="AP504" i="1" s="1"/>
  <c r="AN246" i="1"/>
  <c r="AO246" i="1" s="1"/>
  <c r="AP246" i="1" s="1"/>
  <c r="AN503" i="1"/>
  <c r="AO503" i="1" s="1"/>
  <c r="AP503" i="1" s="1"/>
  <c r="AN225" i="1"/>
  <c r="AO225" i="1" s="1"/>
  <c r="AP225" i="1" s="1"/>
  <c r="AN645" i="1"/>
  <c r="AO645" i="1" s="1"/>
  <c r="AP645" i="1" s="1"/>
  <c r="AN286" i="1"/>
  <c r="AO286" i="1" s="1"/>
  <c r="AP286" i="1" s="1"/>
  <c r="AN18" i="1"/>
  <c r="AO18" i="1" s="1"/>
  <c r="AP18" i="1" s="1"/>
  <c r="AN292" i="1"/>
  <c r="AO292" i="1" s="1"/>
  <c r="AP292" i="1" s="1"/>
  <c r="AN744" i="1"/>
  <c r="AO744" i="1" s="1"/>
  <c r="AP744" i="1" s="1"/>
  <c r="AN561" i="1"/>
  <c r="AO561" i="1" s="1"/>
  <c r="AP561" i="1" s="1"/>
  <c r="AN285" i="1"/>
  <c r="AO285" i="1" s="1"/>
  <c r="AP285" i="1" s="1"/>
  <c r="AN719" i="1"/>
  <c r="AO719" i="1" s="1"/>
  <c r="AP719" i="1" s="1"/>
  <c r="AN393" i="1"/>
  <c r="AO393" i="1" s="1"/>
  <c r="AP393" i="1" s="1"/>
  <c r="AN426" i="1"/>
  <c r="AO426" i="1" s="1"/>
  <c r="AP426" i="1" s="1"/>
  <c r="AN218" i="1"/>
  <c r="AO218" i="1" s="1"/>
  <c r="AP218" i="1" s="1"/>
  <c r="AN71" i="1"/>
  <c r="AO71" i="1" s="1"/>
  <c r="AP71" i="1" s="1"/>
  <c r="AN69" i="1"/>
  <c r="AO69" i="1" s="1"/>
  <c r="AP69" i="1" s="1"/>
  <c r="AN237" i="1"/>
  <c r="AO237" i="1" s="1"/>
  <c r="AP237" i="1" s="1"/>
  <c r="AN823" i="1"/>
  <c r="AO823" i="1" s="1"/>
  <c r="AP823" i="1" s="1"/>
  <c r="AN416" i="1"/>
  <c r="AO416" i="1" s="1"/>
  <c r="AP416" i="1" s="1"/>
  <c r="AN734" i="1"/>
  <c r="AO734" i="1" s="1"/>
  <c r="AP734" i="1" s="1"/>
  <c r="AN607" i="1"/>
  <c r="AO607" i="1" s="1"/>
  <c r="AP607" i="1" s="1"/>
  <c r="AN513" i="1"/>
  <c r="AO513" i="1" s="1"/>
  <c r="AP513" i="1" s="1"/>
  <c r="AN774" i="1"/>
  <c r="AO774" i="1" s="1"/>
  <c r="AP774" i="1" s="1"/>
  <c r="AN243" i="1"/>
  <c r="AO243" i="1" s="1"/>
  <c r="AP243" i="1" s="1"/>
  <c r="AN596" i="1"/>
  <c r="AO596" i="1" s="1"/>
  <c r="AP596" i="1" s="1"/>
  <c r="AN217" i="1"/>
  <c r="AO217" i="1" s="1"/>
  <c r="AP217" i="1" s="1"/>
  <c r="AN792" i="1"/>
  <c r="AO792" i="1" s="1"/>
  <c r="AN598" i="1"/>
  <c r="AO598" i="1" s="1"/>
  <c r="AP598" i="1" s="1"/>
  <c r="AN311" i="1"/>
  <c r="AO311" i="1" s="1"/>
  <c r="AP311" i="1" s="1"/>
  <c r="AN384" i="1"/>
  <c r="AO384" i="1" s="1"/>
  <c r="AP384" i="1" s="1"/>
  <c r="AN455" i="1"/>
  <c r="AO455" i="1" s="1"/>
  <c r="AP455" i="1" s="1"/>
  <c r="AN640" i="1"/>
  <c r="AO640" i="1" s="1"/>
  <c r="AP640" i="1" s="1"/>
  <c r="AN210" i="1"/>
  <c r="AO210" i="1" s="1"/>
  <c r="AP210" i="1" s="1"/>
  <c r="AN67" i="1"/>
  <c r="AO67" i="1" s="1"/>
  <c r="AP67" i="1" s="1"/>
  <c r="AN476" i="1"/>
  <c r="AO476" i="1" s="1"/>
  <c r="AP476" i="1" s="1"/>
  <c r="AN306" i="1"/>
  <c r="AO306" i="1" s="1"/>
  <c r="AP306" i="1" s="1"/>
  <c r="AN780" i="1"/>
  <c r="AO780" i="1" s="1"/>
  <c r="AP780" i="1" s="1"/>
  <c r="AN461" i="1"/>
  <c r="AO461" i="1" s="1"/>
  <c r="AP461" i="1" s="1"/>
  <c r="AN99" i="1"/>
  <c r="AO99" i="1" s="1"/>
  <c r="AP99" i="1" s="1"/>
  <c r="AN196" i="1"/>
  <c r="AO196" i="1" s="1"/>
  <c r="AP196" i="1" s="1"/>
  <c r="AN346" i="1"/>
  <c r="AO346" i="1" s="1"/>
  <c r="AP346" i="1" s="1"/>
  <c r="AN690" i="1"/>
  <c r="AO690" i="1" s="1"/>
  <c r="AP690" i="1" s="1"/>
  <c r="AN478" i="1"/>
  <c r="AO478" i="1" s="1"/>
  <c r="AP478" i="1" s="1"/>
  <c r="AN650" i="1"/>
  <c r="AO650" i="1" s="1"/>
  <c r="AP650" i="1" s="1"/>
  <c r="AN646" i="1"/>
  <c r="AO646" i="1" s="1"/>
  <c r="AP646" i="1" s="1"/>
  <c r="AN118" i="1"/>
  <c r="AO118" i="1" s="1"/>
  <c r="AP118" i="1" s="1"/>
  <c r="AN164" i="1"/>
  <c r="AO164" i="1" s="1"/>
  <c r="AP164" i="1" s="1"/>
  <c r="AN177" i="1"/>
  <c r="AO177" i="1" s="1"/>
  <c r="AP177" i="1" s="1"/>
  <c r="AN191" i="1"/>
  <c r="AO191" i="1" s="1"/>
  <c r="AP191" i="1" s="1"/>
  <c r="AN699" i="1"/>
  <c r="AO699" i="1" s="1"/>
  <c r="AN839" i="1"/>
  <c r="AO839" i="1" s="1"/>
  <c r="AP839" i="1" s="1"/>
  <c r="AN737" i="1"/>
  <c r="AO737" i="1" s="1"/>
  <c r="AP737" i="1" s="1"/>
  <c r="AN114" i="1"/>
  <c r="AO114" i="1" s="1"/>
  <c r="AP114" i="1" s="1"/>
  <c r="AN12" i="1"/>
  <c r="AO12" i="1" s="1"/>
  <c r="AP12" i="1" s="1"/>
  <c r="AN339" i="1"/>
  <c r="AO339" i="1" s="1"/>
  <c r="AP339" i="1" s="1"/>
  <c r="AN691" i="1"/>
  <c r="AO691" i="1" s="1"/>
  <c r="AP691" i="1" s="1"/>
  <c r="AN127" i="1"/>
  <c r="AO127" i="1" s="1"/>
  <c r="AP127" i="1" s="1"/>
  <c r="AT63" i="1" l="1"/>
  <c r="AY63" i="1" s="1"/>
  <c r="AT58" i="1"/>
  <c r="AY58" i="1" s="1"/>
  <c r="AT61" i="1"/>
  <c r="AY61" i="1" s="1"/>
  <c r="AT622" i="1"/>
  <c r="AY622" i="1" s="1"/>
  <c r="AT508" i="1"/>
  <c r="AY508" i="1" s="1"/>
  <c r="AT755" i="1"/>
  <c r="AY755" i="1" s="1"/>
  <c r="AT254" i="1"/>
  <c r="AY254" i="1" s="1"/>
  <c r="AT679" i="1"/>
  <c r="AY679" i="1" s="1"/>
  <c r="AT383" i="1"/>
  <c r="AY383" i="1" s="1"/>
  <c r="AT677" i="1"/>
  <c r="AY677" i="1" s="1"/>
  <c r="AT377" i="1"/>
  <c r="AY377" i="1" s="1"/>
  <c r="AT629" i="1"/>
  <c r="AY629" i="1" s="1"/>
  <c r="AT49" i="1"/>
  <c r="AY49" i="1" s="1"/>
  <c r="AT77" i="1"/>
  <c r="AY77" i="1" s="1"/>
  <c r="AT570" i="1"/>
  <c r="AY570" i="1" s="1"/>
  <c r="AT865" i="1"/>
  <c r="AY865" i="1" s="1"/>
  <c r="AT691" i="1"/>
  <c r="AY691" i="1" s="1"/>
  <c r="AT737" i="1"/>
  <c r="AY737" i="1" s="1"/>
  <c r="AT177" i="1"/>
  <c r="AY177" i="1" s="1"/>
  <c r="AT650" i="1"/>
  <c r="AY650" i="1" s="1"/>
  <c r="AT196" i="1"/>
  <c r="AY196" i="1" s="1"/>
  <c r="AT306" i="1"/>
  <c r="AY306" i="1" s="1"/>
  <c r="AT598" i="1"/>
  <c r="AY598" i="1" s="1"/>
  <c r="AT734" i="1"/>
  <c r="AY734" i="1" s="1"/>
  <c r="AT69" i="1"/>
  <c r="AY69" i="1" s="1"/>
  <c r="AT393" i="1"/>
  <c r="AY393" i="1" s="1"/>
  <c r="AT645" i="1"/>
  <c r="AY645" i="1" s="1"/>
  <c r="AT830" i="1"/>
  <c r="AY830" i="1" s="1"/>
  <c r="AT594" i="1"/>
  <c r="AY594" i="1" s="1"/>
  <c r="AT352" i="1"/>
  <c r="AY352" i="1" s="1"/>
  <c r="AT156" i="1"/>
  <c r="AY156" i="1" s="1"/>
  <c r="AT315" i="1"/>
  <c r="AY315" i="1" s="1"/>
  <c r="AT35" i="1"/>
  <c r="AY35" i="1" s="1"/>
  <c r="AT135" i="1"/>
  <c r="AY135" i="1" s="1"/>
  <c r="AT819" i="1"/>
  <c r="AY819" i="1" s="1"/>
  <c r="AT279" i="1"/>
  <c r="AY279" i="1" s="1"/>
  <c r="AT330" i="1"/>
  <c r="AY330" i="1" s="1"/>
  <c r="AT29" i="1"/>
  <c r="AY29" i="1" s="1"/>
  <c r="AT266" i="1"/>
  <c r="AY266" i="1" s="1"/>
  <c r="AT641" i="1"/>
  <c r="AY641" i="1" s="1"/>
  <c r="AT643" i="1"/>
  <c r="AY643" i="1" s="1"/>
  <c r="AT620" i="1"/>
  <c r="AY620" i="1" s="1"/>
  <c r="AT321" i="1"/>
  <c r="AY321" i="1" s="1"/>
  <c r="AT836" i="1"/>
  <c r="AY836" i="1" s="1"/>
  <c r="AT206" i="1"/>
  <c r="AY206" i="1" s="1"/>
  <c r="AT166" i="1"/>
  <c r="AY166" i="1" s="1"/>
  <c r="AT299" i="1"/>
  <c r="AY299" i="1" s="1"/>
  <c r="AT829" i="1"/>
  <c r="AY829" i="1" s="1"/>
  <c r="AT47" i="1"/>
  <c r="AY47" i="1" s="1"/>
  <c r="AT42" i="1"/>
  <c r="AY42" i="1" s="1"/>
  <c r="AT94" i="1"/>
  <c r="AY94" i="1" s="1"/>
  <c r="AT401" i="1"/>
  <c r="AY401" i="1" s="1"/>
  <c r="AT320" i="1"/>
  <c r="AY320" i="1" s="1"/>
  <c r="AT723" i="1"/>
  <c r="AY723" i="1" s="1"/>
  <c r="AT784" i="1"/>
  <c r="AY784" i="1" s="1"/>
  <c r="AT25" i="1"/>
  <c r="AY25" i="1" s="1"/>
  <c r="AT559" i="1"/>
  <c r="AY559" i="1" s="1"/>
  <c r="AT22" i="1"/>
  <c r="AY22" i="1" s="1"/>
  <c r="AT295" i="1"/>
  <c r="AY295" i="1" s="1"/>
  <c r="AT733" i="1"/>
  <c r="AY733" i="1" s="1"/>
  <c r="AT568" i="1"/>
  <c r="AY568" i="1" s="1"/>
  <c r="AT21" i="1"/>
  <c r="AY21" i="1" s="1"/>
  <c r="AT804" i="1"/>
  <c r="AY804" i="1" s="1"/>
  <c r="AT490" i="1"/>
  <c r="AY490" i="1" s="1"/>
  <c r="AT846" i="1"/>
  <c r="AY846" i="1" s="1"/>
  <c r="AT180" i="1"/>
  <c r="AY180" i="1" s="1"/>
  <c r="AT95" i="1"/>
  <c r="AY95" i="1" s="1"/>
  <c r="AT624" i="1"/>
  <c r="AY624" i="1" s="1"/>
  <c r="AT820" i="1"/>
  <c r="AY820" i="1" s="1"/>
  <c r="AT848" i="1"/>
  <c r="AY848" i="1" s="1"/>
  <c r="AT104" i="1"/>
  <c r="AY104" i="1" s="1"/>
  <c r="AT240" i="1"/>
  <c r="AY240" i="1" s="1"/>
  <c r="AT722" i="1"/>
  <c r="AY722" i="1" s="1"/>
  <c r="AT133" i="1"/>
  <c r="AY133" i="1" s="1"/>
  <c r="AT470" i="1"/>
  <c r="AY470" i="1" s="1"/>
  <c r="AT754" i="1"/>
  <c r="AY754" i="1" s="1"/>
  <c r="AT142" i="1"/>
  <c r="AY142" i="1" s="1"/>
  <c r="AT553" i="1"/>
  <c r="AY553" i="1" s="1"/>
  <c r="AT847" i="1"/>
  <c r="AY847" i="1" s="1"/>
  <c r="AT813" i="1"/>
  <c r="AY813" i="1" s="1"/>
  <c r="AT529" i="1"/>
  <c r="AY529" i="1" s="1"/>
  <c r="AT190" i="1"/>
  <c r="AY190" i="1" s="1"/>
  <c r="AT815" i="1"/>
  <c r="AY815" i="1" s="1"/>
  <c r="AT657" i="1"/>
  <c r="AY657" i="1" s="1"/>
  <c r="AT628" i="1"/>
  <c r="AY628" i="1" s="1"/>
  <c r="AT706" i="1"/>
  <c r="AY706" i="1" s="1"/>
  <c r="AT24" i="1"/>
  <c r="AY24" i="1" s="1"/>
  <c r="AT412" i="1"/>
  <c r="AY412" i="1" s="1"/>
  <c r="AT538" i="1"/>
  <c r="AY538" i="1" s="1"/>
  <c r="AT308" i="1"/>
  <c r="AY308" i="1" s="1"/>
  <c r="AT103" i="1"/>
  <c r="AY103" i="1" s="1"/>
  <c r="AT712" i="1"/>
  <c r="AY712" i="1" s="1"/>
  <c r="AT307" i="1"/>
  <c r="AY307" i="1" s="1"/>
  <c r="AT670" i="1"/>
  <c r="AY670" i="1" s="1"/>
  <c r="AT535" i="1"/>
  <c r="AY535" i="1" s="1"/>
  <c r="AT203" i="1"/>
  <c r="AY203" i="1" s="1"/>
  <c r="AT276" i="1"/>
  <c r="AY276" i="1" s="1"/>
  <c r="AT91" i="1"/>
  <c r="AY91" i="1" s="1"/>
  <c r="AT763" i="1"/>
  <c r="AY763" i="1" s="1"/>
  <c r="AT482" i="1"/>
  <c r="AY482" i="1" s="1"/>
  <c r="AT521" i="1"/>
  <c r="AY521" i="1" s="1"/>
  <c r="AT242" i="1"/>
  <c r="AY242" i="1" s="1"/>
  <c r="AT541" i="1"/>
  <c r="AY541" i="1" s="1"/>
  <c r="AT96" i="1"/>
  <c r="AY96" i="1" s="1"/>
  <c r="AT831" i="1"/>
  <c r="AY831" i="1" s="1"/>
  <c r="AT664" i="1"/>
  <c r="AY664" i="1" s="1"/>
  <c r="AT370" i="1"/>
  <c r="AY370" i="1" s="1"/>
  <c r="AT806" i="1"/>
  <c r="AY806" i="1" s="1"/>
  <c r="AT162" i="1"/>
  <c r="AY162" i="1" s="1"/>
  <c r="AT158" i="1"/>
  <c r="AY158" i="1" s="1"/>
  <c r="AT671" i="1"/>
  <c r="AY671" i="1" s="1"/>
  <c r="AT202" i="1"/>
  <c r="AY202" i="1" s="1"/>
  <c r="AT539" i="1"/>
  <c r="AY539" i="1" s="1"/>
  <c r="AT543" i="1"/>
  <c r="AY543" i="1" s="1"/>
  <c r="AT174" i="1"/>
  <c r="AY174" i="1" s="1"/>
  <c r="AT711" i="1"/>
  <c r="AY711" i="1" s="1"/>
  <c r="AT587" i="1"/>
  <c r="AY587" i="1" s="1"/>
  <c r="AT729" i="1"/>
  <c r="AY729" i="1" s="1"/>
  <c r="AT36" i="1"/>
  <c r="AY36" i="1" s="1"/>
  <c r="AT707" i="1"/>
  <c r="AY707" i="1" s="1"/>
  <c r="AT799" i="1"/>
  <c r="AY799" i="1" s="1"/>
  <c r="AT233" i="1"/>
  <c r="AY233" i="1" s="1"/>
  <c r="AT289" i="1"/>
  <c r="AY289" i="1" s="1"/>
  <c r="AT642" i="1"/>
  <c r="AY642" i="1" s="1"/>
  <c r="AT698" i="1"/>
  <c r="AY698" i="1" s="1"/>
  <c r="AT860" i="1"/>
  <c r="AY860" i="1" s="1"/>
  <c r="AT467" i="1"/>
  <c r="AY467" i="1" s="1"/>
  <c r="AT43" i="1"/>
  <c r="AY43" i="1" s="1"/>
  <c r="AT599" i="1"/>
  <c r="AY599" i="1" s="1"/>
  <c r="AT700" i="1"/>
  <c r="AY700" i="1" s="1"/>
  <c r="AT337" i="1"/>
  <c r="AY337" i="1" s="1"/>
  <c r="AT667" i="1"/>
  <c r="AY667" i="1" s="1"/>
  <c r="AT505" i="1"/>
  <c r="AY505" i="1" s="1"/>
  <c r="AT843" i="1"/>
  <c r="AY843" i="1" s="1"/>
  <c r="AT648" i="1"/>
  <c r="AY648" i="1" s="1"/>
  <c r="AT378" i="1"/>
  <c r="AY378" i="1" s="1"/>
  <c r="AT367" i="1"/>
  <c r="AY367" i="1" s="1"/>
  <c r="AT776" i="1"/>
  <c r="AY776" i="1" s="1"/>
  <c r="AT160" i="1"/>
  <c r="AY160" i="1" s="1"/>
  <c r="AT788" i="1"/>
  <c r="AY788" i="1" s="1"/>
  <c r="AT546" i="1"/>
  <c r="AY546" i="1" s="1"/>
  <c r="AT663" i="1"/>
  <c r="AY663" i="1" s="1"/>
  <c r="AT83" i="1"/>
  <c r="AY83" i="1" s="1"/>
  <c r="AT350" i="1"/>
  <c r="AY350" i="1" s="1"/>
  <c r="AT515" i="1"/>
  <c r="AY515" i="1" s="1"/>
  <c r="AT444" i="1"/>
  <c r="AY444" i="1" s="1"/>
  <c r="AT758" i="1"/>
  <c r="AY758" i="1" s="1"/>
  <c r="AT699" i="1"/>
  <c r="AY699" i="1" s="1"/>
  <c r="AT118" i="1"/>
  <c r="AY118" i="1" s="1"/>
  <c r="AT690" i="1"/>
  <c r="AY690" i="1" s="1"/>
  <c r="AT461" i="1"/>
  <c r="AY461" i="1" s="1"/>
  <c r="AT67" i="1"/>
  <c r="AY67" i="1" s="1"/>
  <c r="AT384" i="1"/>
  <c r="AY384" i="1" s="1"/>
  <c r="AT217" i="1"/>
  <c r="AY217" i="1" s="1"/>
  <c r="AT513" i="1"/>
  <c r="AY513" i="1" s="1"/>
  <c r="AT823" i="1"/>
  <c r="AY823" i="1" s="1"/>
  <c r="AT285" i="1"/>
  <c r="AY285" i="1" s="1"/>
  <c r="AT18" i="1"/>
  <c r="AY18" i="1" s="1"/>
  <c r="AT503" i="1"/>
  <c r="AY503" i="1" s="1"/>
  <c r="AT688" i="1"/>
  <c r="AY688" i="1" s="1"/>
  <c r="AT121" i="1"/>
  <c r="AY121" i="1" s="1"/>
  <c r="AT601" i="1"/>
  <c r="AY601" i="1" s="1"/>
  <c r="AT296" i="1"/>
  <c r="AY296" i="1" s="1"/>
  <c r="AT844" i="1"/>
  <c r="AY844" i="1" s="1"/>
  <c r="AT778" i="1"/>
  <c r="AY778" i="1" s="1"/>
  <c r="AT655" i="1"/>
  <c r="AY655" i="1" s="1"/>
  <c r="AT188" i="1"/>
  <c r="AY188" i="1" s="1"/>
  <c r="AT439" i="1"/>
  <c r="AY439" i="1" s="1"/>
  <c r="AT152" i="1"/>
  <c r="AY152" i="1" s="1"/>
  <c r="AT361" i="1"/>
  <c r="AY361" i="1" s="1"/>
  <c r="AT425" i="1"/>
  <c r="AY425" i="1" s="1"/>
  <c r="AT405" i="1"/>
  <c r="AY405" i="1" s="1"/>
  <c r="AT131" i="1"/>
  <c r="AY131" i="1" s="1"/>
  <c r="AT627" i="1"/>
  <c r="AY627" i="1" s="1"/>
  <c r="AT262" i="1"/>
  <c r="AY262" i="1" s="1"/>
  <c r="AT859" i="1"/>
  <c r="AY859" i="1" s="1"/>
  <c r="AT647" i="1"/>
  <c r="AY647" i="1" s="1"/>
  <c r="AT301" i="1"/>
  <c r="AY301" i="1" s="1"/>
  <c r="AT560" i="1"/>
  <c r="AY560" i="1" s="1"/>
  <c r="AT576" i="1"/>
  <c r="AY576" i="1" s="1"/>
  <c r="AT37" i="1"/>
  <c r="AY37" i="1" s="1"/>
  <c r="AT155" i="1"/>
  <c r="AY155" i="1" s="1"/>
  <c r="AT604" i="1"/>
  <c r="AY604" i="1" s="1"/>
  <c r="AT749" i="1"/>
  <c r="AY749" i="1" s="1"/>
  <c r="AT787" i="1"/>
  <c r="AY787" i="1" s="1"/>
  <c r="AT777" i="1"/>
  <c r="AY777" i="1" s="1"/>
  <c r="AT234" i="1"/>
  <c r="AY234" i="1" s="1"/>
  <c r="AT644" i="1"/>
  <c r="AY644" i="1" s="1"/>
  <c r="AT88" i="1"/>
  <c r="AY88" i="1" s="1"/>
  <c r="AT85" i="1"/>
  <c r="AY85" i="1" s="1"/>
  <c r="AT258" i="1"/>
  <c r="AY258" i="1" s="1"/>
  <c r="AT39" i="1"/>
  <c r="AY39" i="1" s="1"/>
  <c r="AT261" i="1"/>
  <c r="AY261" i="1" s="1"/>
  <c r="AT288" i="1"/>
  <c r="AY288" i="1" s="1"/>
  <c r="AT610" i="1"/>
  <c r="AY610" i="1" s="1"/>
  <c r="AT803" i="1"/>
  <c r="AY803" i="1" s="1"/>
  <c r="AT810" i="1"/>
  <c r="AY810" i="1" s="1"/>
  <c r="AT394" i="1"/>
  <c r="AY394" i="1" s="1"/>
  <c r="AT724" i="1"/>
  <c r="AY724" i="1" s="1"/>
  <c r="AT151" i="1"/>
  <c r="AY151" i="1" s="1"/>
  <c r="AT726" i="1"/>
  <c r="AY726" i="1" s="1"/>
  <c r="AT137" i="1"/>
  <c r="AY137" i="1" s="1"/>
  <c r="AT34" i="1"/>
  <c r="AY34" i="1" s="1"/>
  <c r="AT46" i="1"/>
  <c r="AY46" i="1" s="1"/>
  <c r="AT398" i="1"/>
  <c r="AY398" i="1" s="1"/>
  <c r="AT785" i="1"/>
  <c r="AY785" i="1" s="1"/>
  <c r="AT666" i="1"/>
  <c r="AY666" i="1" s="1"/>
  <c r="AT851" i="1"/>
  <c r="AY851" i="1" s="1"/>
  <c r="AT551" i="1"/>
  <c r="AY551" i="1" s="1"/>
  <c r="AT800" i="1"/>
  <c r="AY800" i="1" s="1"/>
  <c r="AT223" i="1"/>
  <c r="AY223" i="1" s="1"/>
  <c r="AT141" i="1"/>
  <c r="AY141" i="1" s="1"/>
  <c r="AT362" i="1"/>
  <c r="AY362" i="1" s="1"/>
  <c r="AT692" i="1"/>
  <c r="AY692" i="1" s="1"/>
  <c r="AT52" i="1"/>
  <c r="AY52" i="1" s="1"/>
  <c r="AT27" i="1"/>
  <c r="AY27" i="1" s="1"/>
  <c r="AT429" i="1"/>
  <c r="AY429" i="1" s="1"/>
  <c r="AT269" i="1"/>
  <c r="AY269" i="1" s="1"/>
  <c r="AT796" i="1"/>
  <c r="AY796" i="1" s="1"/>
  <c r="AT251" i="1"/>
  <c r="AY251" i="1" s="1"/>
  <c r="AT730" i="1"/>
  <c r="AY730" i="1" s="1"/>
  <c r="AT420" i="1"/>
  <c r="AY420" i="1" s="1"/>
  <c r="AT139" i="1"/>
  <c r="AY139" i="1" s="1"/>
  <c r="AT324" i="1"/>
  <c r="AY324" i="1" s="1"/>
  <c r="AT740" i="1"/>
  <c r="AY740" i="1" s="1"/>
  <c r="AT293" i="1"/>
  <c r="AY293" i="1" s="1"/>
  <c r="AT68" i="1"/>
  <c r="AY68" i="1" s="1"/>
  <c r="AT335" i="1"/>
  <c r="AY335" i="1" s="1"/>
  <c r="AT821" i="1"/>
  <c r="AY821" i="1" s="1"/>
  <c r="AT366" i="1"/>
  <c r="AY366" i="1" s="1"/>
  <c r="AT817" i="1"/>
  <c r="AY817" i="1" s="1"/>
  <c r="AT101" i="1"/>
  <c r="AY101" i="1" s="1"/>
  <c r="AT673" i="1"/>
  <c r="AY673" i="1" s="1"/>
  <c r="AT536" i="1"/>
  <c r="AY536" i="1" s="1"/>
  <c r="AT537" i="1"/>
  <c r="AY537" i="1" s="1"/>
  <c r="AT105" i="1"/>
  <c r="AY105" i="1" s="1"/>
  <c r="AT484" i="1"/>
  <c r="AY484" i="1" s="1"/>
  <c r="AT454" i="1"/>
  <c r="AY454" i="1" s="1"/>
  <c r="AT73" i="1"/>
  <c r="AY73" i="1" s="1"/>
  <c r="AT548" i="1"/>
  <c r="AY548" i="1" s="1"/>
  <c r="AT519" i="1"/>
  <c r="AY519" i="1" s="1"/>
  <c r="AT789" i="1"/>
  <c r="AY789" i="1" s="1"/>
  <c r="AT533" i="1"/>
  <c r="AY533" i="1" s="1"/>
  <c r="AT442" i="1"/>
  <c r="AY442" i="1" s="1"/>
  <c r="AT742" i="1"/>
  <c r="AY742" i="1" s="1"/>
  <c r="AT584" i="1"/>
  <c r="AY584" i="1" s="1"/>
  <c r="AT176" i="1"/>
  <c r="AY176" i="1" s="1"/>
  <c r="AT483" i="1"/>
  <c r="AY483" i="1" s="1"/>
  <c r="AT858" i="1"/>
  <c r="AY858" i="1" s="1"/>
  <c r="AT92" i="1"/>
  <c r="AY92" i="1" s="1"/>
  <c r="AT424" i="1"/>
  <c r="AY424" i="1" s="1"/>
  <c r="AT566" i="1"/>
  <c r="AY566" i="1" s="1"/>
  <c r="AT595" i="1"/>
  <c r="AY595" i="1" s="1"/>
  <c r="AT772" i="1"/>
  <c r="AY772" i="1" s="1"/>
  <c r="AT385" i="1"/>
  <c r="AY385" i="1" s="1"/>
  <c r="AT421" i="1"/>
  <c r="AY421" i="1" s="1"/>
  <c r="AT579" i="1"/>
  <c r="AY579" i="1" s="1"/>
  <c r="AT410" i="1"/>
  <c r="AY410" i="1" s="1"/>
  <c r="AT64" i="1"/>
  <c r="AY64" i="1" s="1"/>
  <c r="AT748" i="1"/>
  <c r="AY748" i="1" s="1"/>
  <c r="AT811" i="1"/>
  <c r="AY811" i="1" s="1"/>
  <c r="AT524" i="1"/>
  <c r="AY524" i="1" s="1"/>
  <c r="AT257" i="1"/>
  <c r="AY257" i="1" s="1"/>
  <c r="AT494" i="1"/>
  <c r="AY494" i="1" s="1"/>
  <c r="AT651" i="1"/>
  <c r="AY651" i="1" s="1"/>
  <c r="AT75" i="1"/>
  <c r="AY75" i="1" s="1"/>
  <c r="AT112" i="1"/>
  <c r="AY112" i="1" s="1"/>
  <c r="AT31" i="1"/>
  <c r="AY31" i="1" s="1"/>
  <c r="AT633" i="1"/>
  <c r="AY633" i="1" s="1"/>
  <c r="AT253" i="1"/>
  <c r="AY253" i="1" s="1"/>
  <c r="AT26" i="1"/>
  <c r="AY26" i="1" s="1"/>
  <c r="AT205" i="1"/>
  <c r="AY205" i="1" s="1"/>
  <c r="AT433" i="1"/>
  <c r="AY433" i="1" s="1"/>
  <c r="AT322" i="1"/>
  <c r="AY322" i="1" s="1"/>
  <c r="AT581" i="1"/>
  <c r="AY581" i="1" s="1"/>
  <c r="AT510" i="1"/>
  <c r="AY510" i="1" s="1"/>
  <c r="AT623" i="1"/>
  <c r="AY623" i="1" s="1"/>
  <c r="AT637" i="1"/>
  <c r="AY637" i="1" s="1"/>
  <c r="AT530" i="1"/>
  <c r="AY530" i="1" s="1"/>
  <c r="AT809" i="1"/>
  <c r="AY809" i="1" s="1"/>
  <c r="AT463" i="1"/>
  <c r="AY463" i="1" s="1"/>
  <c r="AT417" i="1"/>
  <c r="AY417" i="1" s="1"/>
  <c r="AT238" i="1"/>
  <c r="AY238" i="1" s="1"/>
  <c r="AT453" i="1"/>
  <c r="AY453" i="1" s="1"/>
  <c r="AT373" i="1"/>
  <c r="AY373" i="1" s="1"/>
  <c r="AT140" i="1"/>
  <c r="AY140" i="1" s="1"/>
  <c r="AT864" i="1"/>
  <c r="AY864" i="1" s="1"/>
  <c r="AT783" i="1"/>
  <c r="AY783" i="1" s="1"/>
  <c r="AT710" i="1"/>
  <c r="AY710" i="1" s="1"/>
  <c r="AT812" i="1"/>
  <c r="AY812" i="1" s="1"/>
  <c r="AT862" i="1"/>
  <c r="AY862" i="1" s="1"/>
  <c r="AT672" i="1"/>
  <c r="AY672" i="1" s="1"/>
  <c r="AT216" i="1"/>
  <c r="AY216" i="1" s="1"/>
  <c r="AT841" i="1"/>
  <c r="AY841" i="1" s="1"/>
  <c r="AT465" i="1"/>
  <c r="AY465" i="1" s="1"/>
  <c r="AT491" i="1"/>
  <c r="AY491" i="1" s="1"/>
  <c r="AT66" i="1"/>
  <c r="AY66" i="1" s="1"/>
  <c r="AT340" i="1"/>
  <c r="AY340" i="1" s="1"/>
  <c r="AT616" i="1"/>
  <c r="AY616" i="1" s="1"/>
  <c r="AT397" i="1"/>
  <c r="AY397" i="1" s="1"/>
  <c r="AT265" i="1"/>
  <c r="AY265" i="1" s="1"/>
  <c r="AT344" i="1"/>
  <c r="AY344" i="1" s="1"/>
  <c r="AT603" i="1"/>
  <c r="AY603" i="1" s="1"/>
  <c r="AT835" i="1"/>
  <c r="AY835" i="1" s="1"/>
  <c r="AT391" i="1"/>
  <c r="AY391" i="1" s="1"/>
  <c r="AT153" i="1"/>
  <c r="AY153" i="1" s="1"/>
  <c r="AT523" i="1"/>
  <c r="AY523" i="1" s="1"/>
  <c r="AT674" i="1"/>
  <c r="AY674" i="1" s="1"/>
  <c r="AT602" i="1"/>
  <c r="AY602" i="1" s="1"/>
  <c r="AT78" i="1"/>
  <c r="AY78" i="1" s="1"/>
  <c r="AT597" i="1"/>
  <c r="AY597" i="1" s="1"/>
  <c r="AT248" i="1"/>
  <c r="AY248" i="1" s="1"/>
  <c r="AT662" i="1"/>
  <c r="AY662" i="1" s="1"/>
  <c r="AT805" i="1"/>
  <c r="AY805" i="1" s="1"/>
  <c r="AT557" i="1"/>
  <c r="AY557" i="1" s="1"/>
  <c r="AT839" i="1"/>
  <c r="AY839" i="1" s="1"/>
  <c r="AT164" i="1"/>
  <c r="AY164" i="1" s="1"/>
  <c r="AT478" i="1"/>
  <c r="AY478" i="1" s="1"/>
  <c r="AT99" i="1"/>
  <c r="AY99" i="1" s="1"/>
  <c r="AT476" i="1"/>
  <c r="AY476" i="1" s="1"/>
  <c r="AT455" i="1"/>
  <c r="AY455" i="1" s="1"/>
  <c r="AT792" i="1"/>
  <c r="AY792" i="1" s="1"/>
  <c r="AT774" i="1"/>
  <c r="AY774" i="1" s="1"/>
  <c r="AT416" i="1"/>
  <c r="AY416" i="1" s="1"/>
  <c r="AT71" i="1"/>
  <c r="AY71" i="1" s="1"/>
  <c r="AT719" i="1"/>
  <c r="AY719" i="1" s="1"/>
  <c r="AT225" i="1"/>
  <c r="AY225" i="1" s="1"/>
  <c r="AT680" i="1"/>
  <c r="AY680" i="1" s="1"/>
  <c r="AT736" i="1"/>
  <c r="AY736" i="1" s="1"/>
  <c r="AT15" i="1"/>
  <c r="AY15" i="1" s="1"/>
  <c r="AT572" i="1"/>
  <c r="AY572" i="1" s="1"/>
  <c r="AT798" i="1"/>
  <c r="AY798" i="1" s="1"/>
  <c r="AT195" i="1"/>
  <c r="AY195" i="1" s="1"/>
  <c r="AT856" i="1"/>
  <c r="AY856" i="1" s="1"/>
  <c r="AT431" i="1"/>
  <c r="AY431" i="1" s="1"/>
  <c r="AT143" i="1"/>
  <c r="AY143" i="1" s="1"/>
  <c r="AT271" i="1"/>
  <c r="AY271" i="1" s="1"/>
  <c r="AT477" i="1"/>
  <c r="AY477" i="1" s="1"/>
  <c r="AT273" i="1"/>
  <c r="AY273" i="1" s="1"/>
  <c r="AT291" i="1"/>
  <c r="AY291" i="1" s="1"/>
  <c r="AT84" i="1"/>
  <c r="AY84" i="1" s="1"/>
  <c r="AT302" i="1"/>
  <c r="AY302" i="1" s="1"/>
  <c r="AT564" i="1"/>
  <c r="AY564" i="1" s="1"/>
  <c r="AT41" i="1"/>
  <c r="AY41" i="1" s="1"/>
  <c r="AT617" i="1"/>
  <c r="AY617" i="1" s="1"/>
  <c r="AT187" i="1"/>
  <c r="AY187" i="1" s="1"/>
  <c r="AT612" i="1"/>
  <c r="AY612" i="1" s="1"/>
  <c r="AT582" i="1"/>
  <c r="AY582" i="1" s="1"/>
  <c r="AT263" i="1"/>
  <c r="AY263" i="1" s="1"/>
  <c r="AT128" i="1"/>
  <c r="AY128" i="1" s="1"/>
  <c r="AT459" i="1"/>
  <c r="AY459" i="1" s="1"/>
  <c r="AT735" i="1"/>
  <c r="AY735" i="1" s="1"/>
  <c r="AT471" i="1"/>
  <c r="AY471" i="1" s="1"/>
  <c r="AT392" i="1"/>
  <c r="AY392" i="1" s="1"/>
  <c r="AT457" i="1"/>
  <c r="AY457" i="1" s="1"/>
  <c r="AT194" i="1"/>
  <c r="AY194" i="1" s="1"/>
  <c r="AT868" i="1"/>
  <c r="AY868" i="1" s="1"/>
  <c r="AT786" i="1"/>
  <c r="AY786" i="1" s="1"/>
  <c r="AT305" i="1"/>
  <c r="AY305" i="1" s="1"/>
  <c r="AT619" i="1"/>
  <c r="AY619" i="1" s="1"/>
  <c r="AT181" i="1"/>
  <c r="AY181" i="1" s="1"/>
  <c r="AT231" i="1"/>
  <c r="AY231" i="1" s="1"/>
  <c r="AT278" i="1"/>
  <c r="AY278" i="1" s="1"/>
  <c r="AT583" i="1"/>
  <c r="AY583" i="1" s="1"/>
  <c r="AT614" i="1"/>
  <c r="AY614" i="1" s="1"/>
  <c r="AT565" i="1"/>
  <c r="AY565" i="1" s="1"/>
  <c r="AT531" i="1"/>
  <c r="AY531" i="1" s="1"/>
  <c r="AT213" i="1"/>
  <c r="AY213" i="1" s="1"/>
  <c r="AT669" i="1"/>
  <c r="AY669" i="1" s="1"/>
  <c r="AT695" i="1"/>
  <c r="AY695" i="1" s="1"/>
  <c r="AT605" i="1"/>
  <c r="AY605" i="1" s="1"/>
  <c r="AT609" i="1"/>
  <c r="AY609" i="1" s="1"/>
  <c r="AT51" i="1"/>
  <c r="AY51" i="1" s="1"/>
  <c r="AT634" i="1"/>
  <c r="AY634" i="1" s="1"/>
  <c r="AT528" i="1"/>
  <c r="AY528" i="1" s="1"/>
  <c r="AT474" i="1"/>
  <c r="AY474" i="1" s="1"/>
  <c r="AT460" i="1"/>
  <c r="AY460" i="1" s="1"/>
  <c r="AT200" i="1"/>
  <c r="AY200" i="1" s="1"/>
  <c r="AT850" i="1"/>
  <c r="AY850" i="1" s="1"/>
  <c r="AT313" i="1"/>
  <c r="AY313" i="1" s="1"/>
  <c r="AT267" i="1"/>
  <c r="AY267" i="1" s="1"/>
  <c r="AT53" i="1"/>
  <c r="AY53" i="1" s="1"/>
  <c r="AT713" i="1"/>
  <c r="AY713" i="1" s="1"/>
  <c r="AT371" i="1"/>
  <c r="AY371" i="1" s="1"/>
  <c r="AT501" i="1"/>
  <c r="AY501" i="1" s="1"/>
  <c r="AT701" i="1"/>
  <c r="AY701" i="1" s="1"/>
  <c r="AT312" i="1"/>
  <c r="AY312" i="1" s="1"/>
  <c r="AT110" i="1"/>
  <c r="AY110" i="1" s="1"/>
  <c r="AT390" i="1"/>
  <c r="AY390" i="1" s="1"/>
  <c r="AT247" i="1"/>
  <c r="AY247" i="1" s="1"/>
  <c r="AT183" i="1"/>
  <c r="AY183" i="1" s="1"/>
  <c r="AT204" i="1"/>
  <c r="AY204" i="1" s="1"/>
  <c r="AT845" i="1"/>
  <c r="AY845" i="1" s="1"/>
  <c r="AT256" i="1"/>
  <c r="AY256" i="1" s="1"/>
  <c r="AT208" i="1"/>
  <c r="AY208" i="1" s="1"/>
  <c r="AT14" i="1"/>
  <c r="AY14" i="1" s="1"/>
  <c r="AT241" i="1"/>
  <c r="AY241" i="1" s="1"/>
  <c r="AT375" i="1"/>
  <c r="AY375" i="1" s="1"/>
  <c r="AT259" i="1"/>
  <c r="AY259" i="1" s="1"/>
  <c r="AT388" i="1"/>
  <c r="AY388" i="1" s="1"/>
  <c r="AT550" i="1"/>
  <c r="AY550" i="1" s="1"/>
  <c r="AT175" i="1"/>
  <c r="AY175" i="1" s="1"/>
  <c r="AT716" i="1"/>
  <c r="AY716" i="1" s="1"/>
  <c r="AT252" i="1"/>
  <c r="AY252" i="1" s="1"/>
  <c r="AT702" i="1"/>
  <c r="AY702" i="1" s="1"/>
  <c r="AT696" i="1"/>
  <c r="AY696" i="1" s="1"/>
  <c r="AT115" i="1"/>
  <c r="AY115" i="1" s="1"/>
  <c r="AT488" i="1"/>
  <c r="AY488" i="1" s="1"/>
  <c r="AT462" i="1"/>
  <c r="AY462" i="1" s="1"/>
  <c r="AT380" i="1"/>
  <c r="AY380" i="1" s="1"/>
  <c r="AT544" i="1"/>
  <c r="AY544" i="1" s="1"/>
  <c r="AT441" i="1"/>
  <c r="AY441" i="1" s="1"/>
  <c r="AT244" i="1"/>
  <c r="AY244" i="1" s="1"/>
  <c r="AT402" i="1"/>
  <c r="AY402" i="1" s="1"/>
  <c r="AT239" i="1"/>
  <c r="AY239" i="1" s="1"/>
  <c r="AT682" i="1"/>
  <c r="AY682" i="1" s="1"/>
  <c r="AT751" i="1"/>
  <c r="AY751" i="1" s="1"/>
  <c r="AT173" i="1"/>
  <c r="AY173" i="1" s="1"/>
  <c r="AT827" i="1"/>
  <c r="AY827" i="1" s="1"/>
  <c r="AT400" i="1"/>
  <c r="AY400" i="1" s="1"/>
  <c r="AT855" i="1"/>
  <c r="AY855" i="1" s="1"/>
  <c r="AT801" i="1"/>
  <c r="AY801" i="1" s="1"/>
  <c r="AT738" i="1"/>
  <c r="AY738" i="1" s="1"/>
  <c r="AT552" i="1"/>
  <c r="AY552" i="1" s="1"/>
  <c r="AT739" i="1"/>
  <c r="AY739" i="1" s="1"/>
  <c r="AT414" i="1"/>
  <c r="AY414" i="1" s="1"/>
  <c r="AT62" i="1"/>
  <c r="AY62" i="1" s="1"/>
  <c r="AT686" i="1"/>
  <c r="AY686" i="1" s="1"/>
  <c r="AT762" i="1"/>
  <c r="AY762" i="1" s="1"/>
  <c r="AT502" i="1"/>
  <c r="AY502" i="1" s="1"/>
  <c r="AT211" i="1"/>
  <c r="AY211" i="1" s="1"/>
  <c r="AT298" i="1"/>
  <c r="AY298" i="1" s="1"/>
  <c r="AT423" i="1"/>
  <c r="AY423" i="1" s="1"/>
  <c r="AT428" i="1"/>
  <c r="AY428" i="1" s="1"/>
  <c r="AT714" i="1"/>
  <c r="AY714" i="1" s="1"/>
  <c r="AT319" i="1"/>
  <c r="AY319" i="1" s="1"/>
  <c r="AT759" i="1"/>
  <c r="AY759" i="1" s="1"/>
  <c r="AT232" i="1"/>
  <c r="AY232" i="1" s="1"/>
  <c r="AT270" i="1"/>
  <c r="AY270" i="1" s="1"/>
  <c r="AT589" i="1"/>
  <c r="AY589" i="1" s="1"/>
  <c r="AT654" i="1"/>
  <c r="AY654" i="1" s="1"/>
  <c r="AT395" i="1"/>
  <c r="AY395" i="1" s="1"/>
  <c r="AT506" i="1"/>
  <c r="AY506" i="1" s="1"/>
  <c r="AT685" i="1"/>
  <c r="AY685" i="1" s="1"/>
  <c r="AT28" i="1"/>
  <c r="AY28" i="1" s="1"/>
  <c r="AT434" i="1"/>
  <c r="AY434" i="1" s="1"/>
  <c r="AT199" i="1"/>
  <c r="AY199" i="1" s="1"/>
  <c r="AT365" i="1"/>
  <c r="AY365" i="1" s="1"/>
  <c r="AT16" i="1"/>
  <c r="AY16" i="1" s="1"/>
  <c r="AT527" i="1"/>
  <c r="AY527" i="1" s="1"/>
  <c r="AT333" i="1"/>
  <c r="AY333" i="1" s="1"/>
  <c r="AT70" i="1"/>
  <c r="AY70" i="1" s="1"/>
  <c r="AT354" i="1"/>
  <c r="AY354" i="1" s="1"/>
  <c r="AT314" i="1"/>
  <c r="AY314" i="1" s="1"/>
  <c r="AT747" i="1"/>
  <c r="AY747" i="1" s="1"/>
  <c r="AT472" i="1"/>
  <c r="AY472" i="1" s="1"/>
  <c r="AT38" i="1"/>
  <c r="AY38" i="1" s="1"/>
  <c r="AT290" i="1"/>
  <c r="AY290" i="1" s="1"/>
  <c r="AT348" i="1"/>
  <c r="AY348" i="1" s="1"/>
  <c r="AT230" i="1"/>
  <c r="AY230" i="1" s="1"/>
  <c r="AT545" i="1"/>
  <c r="AY545" i="1" s="1"/>
  <c r="AT448" i="1"/>
  <c r="AY448" i="1" s="1"/>
  <c r="AT409" i="1"/>
  <c r="AY409" i="1" s="1"/>
  <c r="AT364" i="1"/>
  <c r="AY364" i="1" s="1"/>
  <c r="AT342" i="1"/>
  <c r="AY342" i="1" s="1"/>
  <c r="AT613" i="1"/>
  <c r="AY613" i="1" s="1"/>
  <c r="AT456" i="1"/>
  <c r="AY456" i="1" s="1"/>
  <c r="AT280" i="1"/>
  <c r="AY280" i="1" s="1"/>
  <c r="AT520" i="1"/>
  <c r="AY520" i="1" s="1"/>
  <c r="AT741" i="1"/>
  <c r="AY741" i="1" s="1"/>
  <c r="AT709" i="1"/>
  <c r="AY709" i="1" s="1"/>
  <c r="AT486" i="1"/>
  <c r="AY486" i="1" s="1"/>
  <c r="AT866" i="1"/>
  <c r="AY866" i="1" s="1"/>
  <c r="AT775" i="1"/>
  <c r="AY775" i="1" s="1"/>
  <c r="AT837" i="1"/>
  <c r="AY837" i="1" s="1"/>
  <c r="AT498" i="1"/>
  <c r="AY498" i="1" s="1"/>
  <c r="AT235" i="1"/>
  <c r="AY235" i="1" s="1"/>
  <c r="AT123" i="1"/>
  <c r="AY123" i="1" s="1"/>
  <c r="AT547" i="1"/>
  <c r="AY547" i="1" s="1"/>
  <c r="AT161" i="1"/>
  <c r="AY161" i="1" s="1"/>
  <c r="AT98" i="1"/>
  <c r="AY98" i="1" s="1"/>
  <c r="AT220" i="1"/>
  <c r="AY220" i="1" s="1"/>
  <c r="AT355" i="1"/>
  <c r="AY355" i="1" s="1"/>
  <c r="AT427" i="1"/>
  <c r="AY427" i="1" s="1"/>
  <c r="AT769" i="1"/>
  <c r="AY769" i="1" s="1"/>
  <c r="AT573" i="1"/>
  <c r="AY573" i="1" s="1"/>
  <c r="AT863" i="1"/>
  <c r="AY863" i="1" s="1"/>
  <c r="AT652" i="1"/>
  <c r="AY652" i="1" s="1"/>
  <c r="AT149" i="1"/>
  <c r="AY149" i="1" s="1"/>
  <c r="AT357" i="1"/>
  <c r="AY357" i="1" s="1"/>
  <c r="AT571" i="1"/>
  <c r="AY571" i="1" s="1"/>
  <c r="AT179" i="1"/>
  <c r="AY179" i="1" s="1"/>
  <c r="AT171" i="1"/>
  <c r="AY171" i="1" s="1"/>
  <c r="AT108" i="1"/>
  <c r="AY108" i="1" s="1"/>
  <c r="AT782" i="1"/>
  <c r="AY782" i="1" s="1"/>
  <c r="AT408" i="1"/>
  <c r="AY408" i="1" s="1"/>
  <c r="AT665" i="1"/>
  <c r="AY665" i="1" s="1"/>
  <c r="AT768" i="1"/>
  <c r="AY768" i="1" s="1"/>
  <c r="AT379" i="1"/>
  <c r="AY379" i="1" s="1"/>
  <c r="AT411" i="1"/>
  <c r="AY411" i="1" s="1"/>
  <c r="AT144" i="1"/>
  <c r="AY144" i="1" s="1"/>
  <c r="AT284" i="1"/>
  <c r="AY284" i="1" s="1"/>
  <c r="AT125" i="1"/>
  <c r="AY125" i="1" s="1"/>
  <c r="AT834" i="1"/>
  <c r="AY834" i="1" s="1"/>
  <c r="AT794" i="1"/>
  <c r="AY794" i="1" s="1"/>
  <c r="AT600" i="1"/>
  <c r="AY600" i="1" s="1"/>
  <c r="AT639" i="1"/>
  <c r="AY639" i="1" s="1"/>
  <c r="AT464" i="1"/>
  <c r="AY464" i="1" s="1"/>
  <c r="AT475" i="1"/>
  <c r="AY475" i="1" s="1"/>
  <c r="AT757" i="1"/>
  <c r="AY757" i="1" s="1"/>
  <c r="AT113" i="1"/>
  <c r="AY113" i="1" s="1"/>
  <c r="AT55" i="1"/>
  <c r="AY55" i="1" s="1"/>
  <c r="AT168" i="1"/>
  <c r="AY168" i="1" s="1"/>
  <c r="AT363" i="1"/>
  <c r="AY363" i="1" s="1"/>
  <c r="AT653" i="1"/>
  <c r="AY653" i="1" s="1"/>
  <c r="AT245" i="1"/>
  <c r="AY245" i="1" s="1"/>
  <c r="AT79" i="1"/>
  <c r="AY79" i="1" s="1"/>
  <c r="AT635" i="1"/>
  <c r="AY635" i="1" s="1"/>
  <c r="AT56" i="1"/>
  <c r="AY56" i="1" s="1"/>
  <c r="AT226" i="1"/>
  <c r="AY226" i="1" s="1"/>
  <c r="AT107" i="1"/>
  <c r="AY107" i="1" s="1"/>
  <c r="AT356" i="1"/>
  <c r="AY356" i="1" s="1"/>
  <c r="AT260" i="1"/>
  <c r="AY260" i="1" s="1"/>
  <c r="AT842" i="1"/>
  <c r="AY842" i="1" s="1"/>
  <c r="AT207" i="1"/>
  <c r="AY207" i="1" s="1"/>
  <c r="AT781" i="1"/>
  <c r="AY781" i="1" s="1"/>
  <c r="AT369" i="1"/>
  <c r="AY369" i="1" s="1"/>
  <c r="AT593" i="1"/>
  <c r="AY593" i="1" s="1"/>
  <c r="AT150" i="1"/>
  <c r="AY150" i="1" s="1"/>
  <c r="AT317" i="1"/>
  <c r="AY317" i="1" s="1"/>
  <c r="AT590" i="1"/>
  <c r="AY590" i="1" s="1"/>
  <c r="AT116" i="1"/>
  <c r="AY116" i="1" s="1"/>
  <c r="AT229" i="1"/>
  <c r="AY229" i="1" s="1"/>
  <c r="AT389" i="1"/>
  <c r="AY389" i="1" s="1"/>
  <c r="AT580" i="1"/>
  <c r="AY580" i="1" s="1"/>
  <c r="AT134" i="1"/>
  <c r="AY134" i="1" s="1"/>
  <c r="AT585" i="1"/>
  <c r="AY585" i="1" s="1"/>
  <c r="AT487" i="1"/>
  <c r="AY487" i="1" s="1"/>
  <c r="AT127" i="1"/>
  <c r="AY127" i="1" s="1"/>
  <c r="AT114" i="1"/>
  <c r="AY114" i="1" s="1"/>
  <c r="AT191" i="1"/>
  <c r="AY191" i="1" s="1"/>
  <c r="AT646" i="1"/>
  <c r="AY646" i="1" s="1"/>
  <c r="AT346" i="1"/>
  <c r="AY346" i="1" s="1"/>
  <c r="AT780" i="1"/>
  <c r="AY780" i="1" s="1"/>
  <c r="AT210" i="1"/>
  <c r="AY210" i="1" s="1"/>
  <c r="AT311" i="1"/>
  <c r="AY311" i="1" s="1"/>
  <c r="AT596" i="1"/>
  <c r="AY596" i="1" s="1"/>
  <c r="AT607" i="1"/>
  <c r="AY607" i="1" s="1"/>
  <c r="AT237" i="1"/>
  <c r="AY237" i="1" s="1"/>
  <c r="AT426" i="1"/>
  <c r="AY426" i="1" s="1"/>
  <c r="AT561" i="1"/>
  <c r="AY561" i="1" s="1"/>
  <c r="AT286" i="1"/>
  <c r="AY286" i="1" s="1"/>
  <c r="AT246" i="1"/>
  <c r="AY246" i="1" s="1"/>
  <c r="AT57" i="1"/>
  <c r="AY57" i="1" s="1"/>
  <c r="AT807" i="1"/>
  <c r="AY807" i="1" s="1"/>
  <c r="AT368" i="1"/>
  <c r="AY368" i="1" s="1"/>
  <c r="AT721" i="1"/>
  <c r="AY721" i="1" s="1"/>
  <c r="AT752" i="1"/>
  <c r="AY752" i="1" s="1"/>
  <c r="AT406" i="1"/>
  <c r="AY406" i="1" s="1"/>
  <c r="AT668" i="1"/>
  <c r="AY668" i="1" s="1"/>
  <c r="AT659" i="1"/>
  <c r="AY659" i="1" s="1"/>
  <c r="AT157" i="1"/>
  <c r="AY157" i="1" s="1"/>
  <c r="AT526" i="1"/>
  <c r="AY526" i="1" s="1"/>
  <c r="AT689" i="1"/>
  <c r="AY689" i="1" s="1"/>
  <c r="AT154" i="1"/>
  <c r="AY154" i="1" s="1"/>
  <c r="AT399" i="1"/>
  <c r="AY399" i="1" s="1"/>
  <c r="AT343" i="1"/>
  <c r="AY343" i="1" s="1"/>
  <c r="AT840" i="1"/>
  <c r="AY840" i="1" s="1"/>
  <c r="AT808" i="1"/>
  <c r="AY808" i="1" s="1"/>
  <c r="AT277" i="1"/>
  <c r="AY277" i="1" s="1"/>
  <c r="AT518" i="1"/>
  <c r="AY518" i="1" s="1"/>
  <c r="AT732" i="1"/>
  <c r="AY732" i="1" s="1"/>
  <c r="AT693" i="1"/>
  <c r="AY693" i="1" s="1"/>
  <c r="AT372" i="1"/>
  <c r="AY372" i="1" s="1"/>
  <c r="AT326" i="1"/>
  <c r="AY326" i="1" s="1"/>
  <c r="AT328" i="1"/>
  <c r="AY328" i="1" s="1"/>
  <c r="AT40" i="1"/>
  <c r="AY40" i="1" s="1"/>
  <c r="AT33" i="1"/>
  <c r="AY33" i="1" s="1"/>
  <c r="AT771" i="1"/>
  <c r="AY771" i="1" s="1"/>
  <c r="AT124" i="1"/>
  <c r="AY124" i="1" s="1"/>
  <c r="AT310" i="1"/>
  <c r="AY310" i="1" s="1"/>
  <c r="AT450" i="1"/>
  <c r="AY450" i="1" s="1"/>
  <c r="AT458" i="1"/>
  <c r="AY458" i="1" s="1"/>
  <c r="AT435" i="1"/>
  <c r="AY435" i="1" s="1"/>
  <c r="AT297" i="1"/>
  <c r="AY297" i="1" s="1"/>
  <c r="AT318" i="1"/>
  <c r="AY318" i="1" s="1"/>
  <c r="AT517" i="1"/>
  <c r="AY517" i="1" s="1"/>
  <c r="AT309" i="1"/>
  <c r="AY309" i="1" s="1"/>
  <c r="AT485" i="1"/>
  <c r="AY485" i="1" s="1"/>
  <c r="AT718" i="1"/>
  <c r="AY718" i="1" s="1"/>
  <c r="AT349" i="1"/>
  <c r="AY349" i="1" s="1"/>
  <c r="AT731" i="1"/>
  <c r="AY731" i="1" s="1"/>
  <c r="AT727" i="1"/>
  <c r="AY727" i="1" s="1"/>
  <c r="AT703" i="1"/>
  <c r="AY703" i="1" s="1"/>
  <c r="AT415" i="1"/>
  <c r="AY415" i="1" s="1"/>
  <c r="AT660" i="1"/>
  <c r="AY660" i="1" s="1"/>
  <c r="AT54" i="1"/>
  <c r="AY54" i="1" s="1"/>
  <c r="AT446" i="1"/>
  <c r="AY446" i="1" s="1"/>
  <c r="AT360" i="1"/>
  <c r="AY360" i="1" s="1"/>
  <c r="AT136" i="1"/>
  <c r="AY136" i="1" s="1"/>
  <c r="AT795" i="1"/>
  <c r="AY795" i="1" s="1"/>
  <c r="AT106" i="1"/>
  <c r="AY106" i="1" s="1"/>
  <c r="AT76" i="1"/>
  <c r="AY76" i="1" s="1"/>
  <c r="AT201" i="1"/>
  <c r="AY201" i="1" s="1"/>
  <c r="AT386" i="1"/>
  <c r="AY386" i="1" s="1"/>
  <c r="AT512" i="1"/>
  <c r="AY512" i="1" s="1"/>
  <c r="AT117" i="1"/>
  <c r="AY117" i="1" s="1"/>
  <c r="AT300" i="1"/>
  <c r="AY300" i="1" s="1"/>
  <c r="AT852" i="1"/>
  <c r="AY852" i="1" s="1"/>
  <c r="AT767" i="1"/>
  <c r="AY767" i="1" s="1"/>
  <c r="AT717" i="1"/>
  <c r="AY717" i="1" s="1"/>
  <c r="AT184" i="1"/>
  <c r="AY184" i="1" s="1"/>
  <c r="AT563" i="1"/>
  <c r="AY563" i="1" s="1"/>
  <c r="AT227" i="1"/>
  <c r="AY227" i="1" s="1"/>
  <c r="AT93" i="1"/>
  <c r="AY93" i="1" s="1"/>
  <c r="AT480" i="1"/>
  <c r="AY480" i="1" s="1"/>
  <c r="AT592" i="1"/>
  <c r="AY592" i="1" s="1"/>
  <c r="AT770" i="1"/>
  <c r="AY770" i="1" s="1"/>
  <c r="AT499" i="1"/>
  <c r="AY499" i="1" s="1"/>
  <c r="AT779" i="1"/>
  <c r="AY779" i="1" s="1"/>
  <c r="AT554" i="1"/>
  <c r="AY554" i="1" s="1"/>
  <c r="AT358" i="1"/>
  <c r="AY358" i="1" s="1"/>
  <c r="AT555" i="1"/>
  <c r="AY555" i="1" s="1"/>
  <c r="AT228" i="1"/>
  <c r="AY228" i="1" s="1"/>
  <c r="AT824" i="1"/>
  <c r="AY824" i="1" s="1"/>
  <c r="AT130" i="1"/>
  <c r="AY130" i="1" s="1"/>
  <c r="AT562" i="1"/>
  <c r="AY562" i="1" s="1"/>
  <c r="AT833" i="1"/>
  <c r="AY833" i="1" s="1"/>
  <c r="AT661" i="1"/>
  <c r="AY661" i="1" s="1"/>
  <c r="AT687" i="1"/>
  <c r="AY687" i="1" s="1"/>
  <c r="AT197" i="1"/>
  <c r="AY197" i="1" s="1"/>
  <c r="AT327" i="1"/>
  <c r="AY327" i="1" s="1"/>
  <c r="AT445" i="1"/>
  <c r="AY445" i="1" s="1"/>
  <c r="AT303" i="1"/>
  <c r="AY303" i="1" s="1"/>
  <c r="AT165" i="1"/>
  <c r="AY165" i="1" s="1"/>
  <c r="AT867" i="1"/>
  <c r="AY867" i="1" s="1"/>
  <c r="AT87" i="1"/>
  <c r="AY87" i="1" s="1"/>
  <c r="AT578" i="1"/>
  <c r="AY578" i="1" s="1"/>
  <c r="AT507" i="1"/>
  <c r="AY507" i="1" s="1"/>
  <c r="AT407" i="1"/>
  <c r="AY407" i="1" s="1"/>
  <c r="AT215" i="1"/>
  <c r="AY215" i="1" s="1"/>
  <c r="AT449" i="1"/>
  <c r="AY449" i="1" s="1"/>
  <c r="AT97" i="1"/>
  <c r="AY97" i="1" s="1"/>
  <c r="AT447" i="1"/>
  <c r="AY447" i="1" s="1"/>
  <c r="AT694" i="1"/>
  <c r="AY694" i="1" s="1"/>
  <c r="AT534" i="1"/>
  <c r="AY534" i="1" s="1"/>
  <c r="AT586" i="1"/>
  <c r="AY586" i="1" s="1"/>
  <c r="AT715" i="1"/>
  <c r="AY715" i="1" s="1"/>
  <c r="AT167" i="1"/>
  <c r="AY167" i="1" s="1"/>
  <c r="AT473" i="1"/>
  <c r="AY473" i="1" s="1"/>
  <c r="AT198" i="1"/>
  <c r="AY198" i="1" s="1"/>
  <c r="AT756" i="1"/>
  <c r="AY756" i="1" s="1"/>
  <c r="AT621" i="1"/>
  <c r="AY621" i="1" s="1"/>
  <c r="AT675" i="1"/>
  <c r="AY675" i="1" s="1"/>
  <c r="AT132" i="1"/>
  <c r="AY132" i="1" s="1"/>
  <c r="AT766" i="1"/>
  <c r="AY766" i="1" s="1"/>
  <c r="AT185" i="1"/>
  <c r="AY185" i="1" s="1"/>
  <c r="AT496" i="1"/>
  <c r="AY496" i="1" s="1"/>
  <c r="AT468" i="1"/>
  <c r="AY468" i="1" s="1"/>
  <c r="AT500" i="1"/>
  <c r="AY500" i="1" s="1"/>
  <c r="AT255" i="1"/>
  <c r="AY255" i="1" s="1"/>
  <c r="AT65" i="1"/>
  <c r="AY65" i="1" s="1"/>
  <c r="AT591" i="1"/>
  <c r="AY591" i="1" s="1"/>
  <c r="AT430" i="1"/>
  <c r="AY430" i="1" s="1"/>
  <c r="AT138" i="1"/>
  <c r="AY138" i="1" s="1"/>
  <c r="AT19" i="1"/>
  <c r="AY19" i="1" s="1"/>
  <c r="AT221" i="1"/>
  <c r="AY221" i="1" s="1"/>
  <c r="AT323" i="1"/>
  <c r="AY323" i="1" s="1"/>
  <c r="AT351" i="1"/>
  <c r="AY351" i="1" s="1"/>
  <c r="AT338" i="1"/>
  <c r="AY338" i="1" s="1"/>
  <c r="AT129" i="1"/>
  <c r="AY129" i="1" s="1"/>
  <c r="AT828" i="1"/>
  <c r="AY828" i="1" s="1"/>
  <c r="AT272" i="1"/>
  <c r="AY272" i="1" s="1"/>
  <c r="AT540" i="1"/>
  <c r="AY540" i="1" s="1"/>
  <c r="AT849" i="1"/>
  <c r="AY849" i="1" s="1"/>
  <c r="AT522" i="1"/>
  <c r="AY522" i="1" s="1"/>
  <c r="AT790" i="1"/>
  <c r="AY790" i="1" s="1"/>
  <c r="AT814" i="1"/>
  <c r="AY814" i="1" s="1"/>
  <c r="AT761" i="1"/>
  <c r="AY761" i="1" s="1"/>
  <c r="AT418" i="1"/>
  <c r="AY418" i="1" s="1"/>
  <c r="AT451" i="1"/>
  <c r="AY451" i="1" s="1"/>
  <c r="AT725" i="1"/>
  <c r="AY725" i="1" s="1"/>
  <c r="AT404" i="1"/>
  <c r="AY404" i="1" s="1"/>
  <c r="AT336" i="1"/>
  <c r="AY336" i="1" s="1"/>
  <c r="AT432" i="1"/>
  <c r="AY432" i="1" s="1"/>
  <c r="AT72" i="1"/>
  <c r="AY72" i="1" s="1"/>
  <c r="AT422" i="1"/>
  <c r="AY422" i="1" s="1"/>
  <c r="AT146" i="1"/>
  <c r="AY146" i="1" s="1"/>
  <c r="AT469" i="1"/>
  <c r="AY469" i="1" s="1"/>
  <c r="AT452" i="1"/>
  <c r="AY452" i="1" s="1"/>
  <c r="AT861" i="1"/>
  <c r="AY861" i="1" s="1"/>
  <c r="AT832" i="1"/>
  <c r="AY832" i="1" s="1"/>
  <c r="AT764" i="1"/>
  <c r="AY764" i="1" s="1"/>
  <c r="AT419" i="1"/>
  <c r="AY419" i="1" s="1"/>
  <c r="AT111" i="1"/>
  <c r="AY111" i="1" s="1"/>
  <c r="AT283" i="1"/>
  <c r="AY283" i="1" s="1"/>
  <c r="AT403" i="1"/>
  <c r="AY403" i="1" s="1"/>
  <c r="AT147" i="1"/>
  <c r="AY147" i="1" s="1"/>
  <c r="AT148" i="1"/>
  <c r="AY148" i="1" s="1"/>
  <c r="AT656" i="1"/>
  <c r="AY656" i="1" s="1"/>
  <c r="AT353" i="1"/>
  <c r="AY353" i="1" s="1"/>
  <c r="AT720" i="1"/>
  <c r="AY720" i="1" s="1"/>
  <c r="AT838" i="1"/>
  <c r="AY838" i="1" s="1"/>
  <c r="AT345" i="1"/>
  <c r="AY345" i="1" s="1"/>
  <c r="AT532" i="1"/>
  <c r="AY532" i="1" s="1"/>
  <c r="AT82" i="1"/>
  <c r="AY82" i="1" s="1"/>
  <c r="AT625" i="1"/>
  <c r="AY625" i="1" s="1"/>
  <c r="AT170" i="1"/>
  <c r="AY170" i="1" s="1"/>
  <c r="AT638" i="1"/>
  <c r="AY638" i="1" s="1"/>
  <c r="AT556" i="1"/>
  <c r="AY556" i="1" s="1"/>
  <c r="AT745" i="1"/>
  <c r="AY745" i="1" s="1"/>
  <c r="AT48" i="1"/>
  <c r="AY48" i="1" s="1"/>
  <c r="AT509" i="1"/>
  <c r="AY509" i="1" s="1"/>
  <c r="AT268" i="1"/>
  <c r="AY268" i="1" s="1"/>
  <c r="AT750" i="1"/>
  <c r="AY750" i="1" s="1"/>
  <c r="AT437" i="1"/>
  <c r="AY437" i="1" s="1"/>
  <c r="AT511" i="1"/>
  <c r="AY511" i="1" s="1"/>
  <c r="AT382" i="1"/>
  <c r="AY382" i="1" s="1"/>
  <c r="AT443" i="1"/>
  <c r="AY443" i="1" s="1"/>
  <c r="AT374" i="1"/>
  <c r="AY374" i="1" s="1"/>
  <c r="AT287" i="1"/>
  <c r="AY287" i="1" s="1"/>
  <c r="AT611" i="1"/>
  <c r="AY611" i="1" s="1"/>
  <c r="AT567" i="1"/>
  <c r="AY567" i="1" s="1"/>
  <c r="AV128" i="1" l="1"/>
  <c r="AV564" i="1"/>
  <c r="AV267" i="1"/>
  <c r="AV308" i="1"/>
  <c r="AV96" i="1"/>
  <c r="AV375" i="1"/>
  <c r="AV176" i="1"/>
  <c r="AV850" i="1"/>
  <c r="AV843" i="1"/>
  <c r="AV405" i="1"/>
  <c r="AV761" i="1"/>
  <c r="AV460" i="1"/>
  <c r="AV210" i="1"/>
  <c r="AV82" i="1"/>
  <c r="AV586" i="1"/>
  <c r="AV584" i="1"/>
  <c r="AV567" i="1"/>
  <c r="AV97" i="1"/>
  <c r="AV774" i="1"/>
  <c r="AV175" i="1"/>
  <c r="AV377" i="1"/>
  <c r="AV711" i="1"/>
  <c r="AV37" i="1"/>
  <c r="AV861" i="1"/>
  <c r="AV694" i="1"/>
  <c r="AV690" i="1"/>
  <c r="AV27" i="1"/>
  <c r="AV363" i="1"/>
  <c r="AV68" i="1"/>
  <c r="AV485" i="1"/>
  <c r="AV78" i="1"/>
  <c r="AV595" i="1"/>
  <c r="AV301" i="1"/>
  <c r="AV457" i="1"/>
  <c r="AV253" i="1"/>
  <c r="AV482" i="1"/>
  <c r="AV205" i="1"/>
  <c r="AV734" i="1"/>
  <c r="AV594" i="1"/>
  <c r="AV75" i="1"/>
  <c r="AV288" i="1"/>
  <c r="AV519" i="1"/>
  <c r="AV108" i="1"/>
  <c r="AV680" i="1"/>
  <c r="AV611" i="1"/>
  <c r="AV624" i="1"/>
  <c r="AV610" i="1"/>
  <c r="AV61" i="1"/>
  <c r="AV46" i="1"/>
  <c r="AV541" i="1"/>
  <c r="AV439" i="1"/>
  <c r="AV162" i="1"/>
  <c r="AV566" i="1"/>
  <c r="AV64" i="1"/>
  <c r="AV689" i="1"/>
  <c r="AV834" i="1"/>
  <c r="AV635" i="1"/>
  <c r="AV153" i="1"/>
  <c r="AV258" i="1"/>
  <c r="AV769" i="1"/>
  <c r="AV139" i="1"/>
  <c r="AV748" i="1"/>
  <c r="AV349" i="1"/>
  <c r="AV582" i="1"/>
  <c r="AV188" i="1"/>
  <c r="AV521" i="1"/>
  <c r="AV824" i="1"/>
  <c r="AV309" i="1"/>
  <c r="AV328" i="1"/>
  <c r="AV114" i="1"/>
  <c r="AV58" i="1"/>
  <c r="AV766" i="1"/>
  <c r="AV576" i="1"/>
  <c r="AV98" i="1"/>
  <c r="AV817" i="1"/>
  <c r="AV129" i="1"/>
  <c r="AV29" i="1"/>
  <c r="AV792" i="1"/>
  <c r="AV416" i="1"/>
  <c r="AV651" i="1"/>
  <c r="AV855" i="1"/>
  <c r="AV311" i="1"/>
  <c r="AV629" i="1"/>
  <c r="AV675" i="1"/>
  <c r="AV772" i="1"/>
  <c r="AV148" i="1"/>
  <c r="AV450" i="1"/>
  <c r="AV796" i="1"/>
  <c r="AV16" i="1"/>
  <c r="AV688" i="1"/>
  <c r="AV211" i="1"/>
  <c r="AV593" i="1"/>
  <c r="AV198" i="1"/>
  <c r="AV507" i="1"/>
  <c r="AV343" i="1"/>
  <c r="AV856" i="1"/>
  <c r="AV92" i="1"/>
  <c r="AV340" i="1"/>
  <c r="AV459" i="1"/>
  <c r="AV510" i="1"/>
  <c r="AV654" i="1"/>
  <c r="AV290" i="1"/>
  <c r="AV776" i="1"/>
  <c r="AV555" i="1"/>
  <c r="AV21" i="1"/>
  <c r="AV268" i="1"/>
  <c r="AV371" i="1"/>
  <c r="AV358" i="1"/>
  <c r="AV538" i="1"/>
  <c r="AV581" i="1"/>
  <c r="AV195" i="1"/>
  <c r="AV25" i="1"/>
  <c r="AV395" i="1"/>
  <c r="AV738" i="1"/>
  <c r="AV684" i="1"/>
  <c r="AV348" i="1"/>
  <c r="AV785" i="1"/>
  <c r="AV448" i="1"/>
  <c r="AV266" i="1"/>
  <c r="AV661" i="1"/>
  <c r="AV508" i="1"/>
  <c r="AV187" i="1"/>
  <c r="AV203" i="1"/>
  <c r="AV544" i="1"/>
  <c r="AV318" i="1"/>
  <c r="AV183" i="1"/>
  <c r="AV443" i="1"/>
  <c r="AV319" i="1"/>
  <c r="AV345" i="1"/>
  <c r="AV701" i="1"/>
  <c r="AV798" i="1"/>
  <c r="AV28" i="1"/>
  <c r="AV352" i="1"/>
  <c r="AV644" i="1"/>
  <c r="AV239" i="1"/>
  <c r="AV563" i="1"/>
  <c r="AV67" i="1"/>
  <c r="AV686" i="1"/>
  <c r="AV601" i="1"/>
  <c r="AV207" i="1"/>
  <c r="AV800" i="1"/>
  <c r="AV206" i="1"/>
  <c r="AV573" i="1"/>
  <c r="AV726" i="1"/>
  <c r="AV235" i="1"/>
  <c r="AV263" i="1"/>
  <c r="AV503" i="1"/>
  <c r="AV670" i="1"/>
  <c r="AV709" i="1"/>
  <c r="AV118" i="1"/>
  <c r="AV844" i="1"/>
  <c r="AV254" i="1"/>
  <c r="AV720" i="1"/>
  <c r="AV385" i="1"/>
  <c r="AV811" i="1"/>
  <c r="AV590" i="1"/>
  <c r="AV463" i="1"/>
  <c r="AV502" i="1"/>
  <c r="AV24" i="1"/>
  <c r="AV668" i="1"/>
  <c r="AV91" i="1"/>
  <c r="AV452" i="1"/>
  <c r="AV427" i="1"/>
  <c r="AV650" i="1"/>
  <c r="AV223" i="1"/>
  <c r="AV788" i="1"/>
  <c r="AV71" i="1"/>
  <c r="AV830" i="1"/>
  <c r="AV499" i="1"/>
  <c r="AV469" i="1"/>
  <c r="AV101" i="1"/>
  <c r="AV34" i="1"/>
  <c r="AV509" i="1"/>
  <c r="AV480" i="1"/>
  <c r="AV310" i="1"/>
  <c r="AV245" i="1"/>
  <c r="AV88" i="1"/>
  <c r="AV730" i="1"/>
  <c r="AV151" i="1"/>
  <c r="AV356" i="1"/>
  <c r="AV366" i="1"/>
  <c r="AV22" i="1"/>
  <c r="AV721" i="1"/>
  <c r="AV695" i="1"/>
  <c r="AV568" i="1"/>
  <c r="AV429" i="1"/>
  <c r="AV87" i="1"/>
  <c r="AV372" i="1"/>
  <c r="AV506" i="1"/>
  <c r="AV553" i="1"/>
  <c r="AV110" i="1"/>
  <c r="AV116" i="1"/>
  <c r="AV805" i="1"/>
  <c r="AV408" i="1"/>
  <c r="AV562" i="1"/>
  <c r="AV143" i="1"/>
  <c r="AV781" i="1"/>
  <c r="AV365" i="1"/>
  <c r="AV685" i="1"/>
  <c r="AV789" i="1"/>
  <c r="AV43" i="1"/>
  <c r="AV775" i="1"/>
  <c r="AV394" i="1"/>
  <c r="AV360" i="1"/>
  <c r="AV837" i="1"/>
  <c r="AV426" i="1"/>
  <c r="AV859" i="1"/>
  <c r="AV106" i="1"/>
  <c r="AV532" i="1"/>
  <c r="AV137" i="1"/>
  <c r="AV633" i="1"/>
  <c r="AV462" i="1"/>
  <c r="AV737" i="1"/>
  <c r="AV48" i="1"/>
  <c r="AV230" i="1"/>
  <c r="AV79" i="1"/>
  <c r="AV240" i="1"/>
  <c r="AV522" i="1"/>
  <c r="AV725" i="1"/>
  <c r="AV795" i="1"/>
  <c r="AV177" i="1"/>
  <c r="AV85" i="1"/>
  <c r="AV297" i="1"/>
  <c r="AV431" i="1"/>
  <c r="AV806" i="1"/>
  <c r="AV642" i="1"/>
  <c r="AV867" i="1"/>
  <c r="AV132" i="1"/>
  <c r="AV422" i="1"/>
  <c r="AV421" i="1"/>
  <c r="AV756" i="1"/>
  <c r="AV338" i="1"/>
  <c r="AV117" i="1"/>
  <c r="AV801" i="1"/>
  <c r="AV185" i="1"/>
  <c r="AV548" i="1"/>
  <c r="AV729" i="1"/>
  <c r="AV430" i="1"/>
  <c r="AV703" i="1"/>
  <c r="AV231" i="1"/>
  <c r="AV164" i="1"/>
  <c r="AV293" i="1"/>
  <c r="AV285" i="1"/>
  <c r="AV665" i="1"/>
  <c r="AV808" i="1"/>
  <c r="AV165" i="1"/>
  <c r="AV300" i="1"/>
  <c r="AV682" i="1"/>
  <c r="AV412" i="1"/>
  <c r="AV647" i="1"/>
  <c r="AV591" i="1"/>
  <c r="AV355" i="1"/>
  <c r="AV467" i="1"/>
  <c r="AV123" i="1"/>
  <c r="AV648" i="1"/>
  <c r="AV217" i="1"/>
  <c r="AV215" i="1"/>
  <c r="AV851" i="1"/>
  <c r="AV609" i="1"/>
  <c r="AV528" i="1"/>
  <c r="AV727" i="1"/>
  <c r="AV454" i="1"/>
  <c r="AV246" i="1"/>
  <c r="AV653" i="1"/>
  <c r="AV441" i="1"/>
  <c r="AV52" i="1"/>
  <c r="AV657" i="1"/>
  <c r="AV104" i="1"/>
  <c r="AV208" i="1"/>
  <c r="AV124" i="1"/>
  <c r="AV368" i="1"/>
  <c r="AV763" i="1"/>
  <c r="AV547" i="1"/>
  <c r="AV858" i="1"/>
  <c r="AV714" i="1"/>
  <c r="AV663" i="1"/>
  <c r="AV265" i="1"/>
  <c r="AV333" i="1"/>
  <c r="AV330" i="1"/>
  <c r="AV860" i="1"/>
  <c r="AV488" i="1"/>
  <c r="AV403" i="1"/>
  <c r="AV247" i="1"/>
  <c r="AV261" i="1"/>
  <c r="AV500" i="1"/>
  <c r="AV868" i="1"/>
  <c r="AV787" i="1"/>
  <c r="AV115" i="1"/>
  <c r="AV386" i="1"/>
  <c r="AV673" i="1"/>
  <c r="AV655" i="1"/>
  <c r="AV556" i="1"/>
  <c r="AV323" i="1"/>
  <c r="AV420" i="1"/>
  <c r="AV54" i="1"/>
  <c r="AV225" i="1"/>
  <c r="AV580" i="1"/>
  <c r="AV289" i="1"/>
  <c r="AV810" i="1"/>
  <c r="AV804" i="1"/>
  <c r="AV389" i="1"/>
  <c r="AV829" i="1"/>
  <c r="AV823" i="1"/>
  <c r="AV369" i="1"/>
  <c r="AV373" i="1"/>
  <c r="AV741" i="1"/>
  <c r="AV478" i="1"/>
  <c r="AV313" i="1"/>
  <c r="AV84" i="1"/>
  <c r="AV259" i="1"/>
  <c r="AV382" i="1"/>
  <c r="AV613" i="1"/>
  <c r="AV73" i="1"/>
  <c r="AV646" i="1"/>
  <c r="AV739" i="1"/>
  <c r="AV550" i="1"/>
  <c r="AV279" i="1"/>
  <c r="AV520" i="1"/>
  <c r="AV691" i="1"/>
  <c r="AV696" i="1"/>
  <c r="AV862" i="1"/>
  <c r="AV803" i="1"/>
  <c r="AV18" i="1"/>
  <c r="AV783" i="1"/>
  <c r="AV570" i="1"/>
  <c r="AV276" i="1"/>
  <c r="AV742" i="1"/>
  <c r="AV307" i="1"/>
  <c r="AV298" i="1"/>
  <c r="AV391" i="1"/>
  <c r="AV827" i="1"/>
  <c r="AV713" i="1"/>
  <c r="AV736" i="1"/>
  <c r="AV554" i="1"/>
  <c r="AV384" i="1"/>
  <c r="AV152" i="1"/>
  <c r="AV251" i="1"/>
  <c r="AV69" i="1"/>
  <c r="AV190" i="1"/>
  <c r="AV40" i="1"/>
  <c r="AV529" i="1"/>
  <c r="AV401" i="1"/>
  <c r="AV490" i="1"/>
  <c r="AV232" i="1"/>
  <c r="AV299" i="1"/>
  <c r="AV539" i="1"/>
  <c r="AV409" i="1"/>
  <c r="AV545" i="1"/>
  <c r="AV155" i="1"/>
  <c r="AV453" i="1"/>
  <c r="AV303" i="1"/>
  <c r="AV717" i="1"/>
  <c r="AV252" i="1"/>
  <c r="AV174" i="1"/>
  <c r="AV296" i="1"/>
  <c r="AV435" i="1"/>
  <c r="AV99" i="1"/>
  <c r="AV840" i="1"/>
  <c r="AV468" i="1"/>
  <c r="AV383" i="1"/>
  <c r="AV455" i="1"/>
  <c r="AV771" i="1"/>
  <c r="AV820" i="1"/>
  <c r="AV637" i="1"/>
  <c r="AV628" i="1"/>
  <c r="AV679" i="1"/>
  <c r="AV418" i="1"/>
  <c r="AV322" i="1"/>
  <c r="AV620" i="1"/>
  <c r="AV434" i="1"/>
  <c r="AV515" i="1"/>
  <c r="AV161" i="1"/>
  <c r="AV157" i="1"/>
  <c r="AV807" i="1"/>
  <c r="AV472" i="1"/>
  <c r="AV617" i="1"/>
  <c r="AV712" i="1"/>
  <c r="AV449" i="1"/>
  <c r="AV715" i="1"/>
  <c r="AV623" i="1"/>
  <c r="AV512" i="1"/>
  <c r="AV194" i="1"/>
  <c r="AV411" i="1"/>
  <c r="AV130" i="1"/>
  <c r="AV273" i="1"/>
  <c r="AV864" i="1"/>
  <c r="AV234" i="1"/>
  <c r="AV433" i="1"/>
  <c r="AV428" i="1"/>
  <c r="AV592" i="1"/>
  <c r="AV849" i="1"/>
  <c r="AV833" i="1"/>
  <c r="AV226" i="1"/>
  <c r="AV546" i="1"/>
  <c r="AV863" i="1"/>
  <c r="AV598" i="1"/>
  <c r="AV664" i="1"/>
  <c r="AV464" i="1"/>
  <c r="AV565" i="1"/>
  <c r="AV501" i="1"/>
  <c r="AV335" i="1"/>
  <c r="AV531" i="1"/>
  <c r="AV260" i="1"/>
  <c r="AV498" i="1"/>
  <c r="AV813" i="1"/>
  <c r="AV819" i="1"/>
  <c r="AV752" i="1"/>
  <c r="AV379" i="1"/>
  <c r="AV846" i="1"/>
  <c r="AV838" i="1"/>
  <c r="AV551" i="1"/>
  <c r="AV361" i="1"/>
  <c r="AV200" i="1"/>
  <c r="AV764" i="1"/>
  <c r="AV733" i="1"/>
  <c r="AV477" i="1"/>
  <c r="AV33" i="1"/>
  <c r="AV321" i="1"/>
  <c r="AV456" i="1"/>
  <c r="AV722" i="1"/>
  <c r="AV216" i="1"/>
  <c r="AV543" i="1"/>
  <c r="AV625" i="1"/>
  <c r="AV534" i="1"/>
  <c r="AV451" i="1"/>
  <c r="AV374" i="1"/>
  <c r="AV76" i="1"/>
  <c r="AV447" i="1"/>
  <c r="AV643" i="1"/>
  <c r="AV596" i="1"/>
  <c r="AV483" i="1"/>
  <c r="AV344" i="1"/>
  <c r="AV262" i="1"/>
  <c r="AV848" i="1"/>
  <c r="AV241" i="1"/>
  <c r="AV607" i="1"/>
  <c r="AV94" i="1"/>
  <c r="AV616" i="1"/>
  <c r="AV166" i="1"/>
  <c r="AV583" i="1"/>
  <c r="AV121" i="1"/>
  <c r="AV244" i="1"/>
  <c r="AV604" i="1"/>
  <c r="AV496" i="1"/>
  <c r="AV513" i="1"/>
  <c r="AV560" i="1"/>
  <c r="AV419" i="1"/>
  <c r="AV160" i="1"/>
  <c r="AV740" i="1"/>
  <c r="AV527" i="1"/>
  <c r="AV402" i="1"/>
  <c r="AV280" i="1"/>
  <c r="AV524" i="1"/>
  <c r="AV605" i="1"/>
  <c r="AV38" i="1"/>
  <c r="AV103" i="1"/>
  <c r="AV603" i="1"/>
  <c r="AV317" i="1"/>
  <c r="AV778" i="1"/>
  <c r="AV839" i="1"/>
  <c r="AV821" i="1"/>
  <c r="AV442" i="1"/>
  <c r="AV836" i="1"/>
  <c r="AV768" i="1"/>
  <c r="AV790" i="1"/>
  <c r="AV131" i="1"/>
  <c r="AV134" i="1"/>
  <c r="AV852" i="1"/>
  <c r="AV283" i="1"/>
  <c r="AV425" i="1"/>
  <c r="AV397" i="1"/>
  <c r="AV410" i="1"/>
  <c r="AV719" i="1"/>
  <c r="AV112" i="1"/>
  <c r="AV487" i="1"/>
  <c r="AV127" i="1"/>
  <c r="AV378" i="1"/>
  <c r="AV93" i="1"/>
  <c r="AV220" i="1"/>
  <c r="AV142" i="1"/>
  <c r="AV486" i="1"/>
  <c r="AV156" i="1"/>
  <c r="AV759" i="1"/>
  <c r="AV362" i="1"/>
  <c r="AV342" i="1"/>
  <c r="AV779" i="1"/>
  <c r="AV641" i="1"/>
  <c r="AV757" i="1"/>
  <c r="AV31" i="1"/>
  <c r="AV770" i="1"/>
  <c r="AV66" i="1"/>
  <c r="AV305" i="1"/>
  <c r="AV57" i="1"/>
  <c r="AV537" i="1"/>
  <c r="AV270" i="1"/>
  <c r="AV866" i="1"/>
  <c r="AV47" i="1"/>
  <c r="AV619" i="1"/>
  <c r="AV287" i="1"/>
  <c r="AV35" i="1"/>
  <c r="AV201" i="1"/>
  <c r="AV227" i="1"/>
  <c r="AV324" i="1"/>
  <c r="AV579" i="1"/>
  <c r="AV474" i="1"/>
  <c r="AV237" i="1"/>
  <c r="AV146" i="1"/>
  <c r="AV561" i="1"/>
  <c r="AV171" i="1"/>
  <c r="AV336" i="1"/>
  <c r="AV578" i="1"/>
  <c r="AV302" i="1"/>
  <c r="AV831" i="1"/>
  <c r="AV306" i="1"/>
  <c r="AV536" i="1"/>
  <c r="AV656" i="1"/>
  <c r="AV634" i="1"/>
  <c r="AV735" i="1"/>
  <c r="AV197" i="1"/>
  <c r="AV398" i="1"/>
  <c r="AV559" i="1"/>
  <c r="AV173" i="1"/>
  <c r="AV600" i="1"/>
  <c r="AV49" i="1"/>
  <c r="AV77" i="1"/>
  <c r="AV518" i="1"/>
  <c r="AV750" i="1"/>
  <c r="AV269" i="1"/>
  <c r="AV326" i="1"/>
  <c r="AV353" i="1"/>
  <c r="AV414" i="1"/>
  <c r="AV392" i="1"/>
  <c r="AV828" i="1"/>
  <c r="AV154" i="1"/>
  <c r="AV572" i="1"/>
  <c r="AV184" i="1"/>
  <c r="AV461" i="1"/>
  <c r="AV662" i="1"/>
  <c r="AV700" i="1"/>
  <c r="AV671" i="1"/>
  <c r="AV105" i="1"/>
  <c r="AV41" i="1"/>
  <c r="AV65" i="1"/>
  <c r="AV42" i="1"/>
  <c r="AV638" i="1"/>
  <c r="AV777" i="1"/>
  <c r="AV404" i="1"/>
  <c r="AV26" i="1"/>
  <c r="AV314" i="1"/>
  <c r="AV221" i="1"/>
  <c r="AV62" i="1"/>
  <c r="AV199" i="1"/>
  <c r="AV432" i="1"/>
  <c r="AV284" i="1"/>
  <c r="AV350" i="1"/>
  <c r="AV645" i="1"/>
  <c r="AV475" i="1"/>
  <c r="AV370" i="1"/>
  <c r="AV390" i="1"/>
  <c r="AV406" i="1"/>
  <c r="AV707" i="1"/>
  <c r="AV674" i="1"/>
  <c r="AV364" i="1"/>
  <c r="AV444" i="1"/>
  <c r="AV167" i="1"/>
  <c r="AV602" i="1"/>
  <c r="AV540" i="1"/>
  <c r="AV125" i="1"/>
  <c r="AV835" i="1"/>
  <c r="AV484" i="1"/>
  <c r="AV63" i="1"/>
  <c r="AV327" i="1"/>
  <c r="AV181" i="1"/>
  <c r="AV196" i="1"/>
  <c r="AV233" i="1"/>
  <c r="AV437" i="1"/>
  <c r="AV652" i="1"/>
  <c r="AV315" i="1"/>
  <c r="AV762" i="1"/>
  <c r="AV552" i="1"/>
  <c r="AV147" i="1"/>
  <c r="AV83" i="1"/>
  <c r="AV716" i="1"/>
  <c r="AV55" i="1"/>
  <c r="AV415" i="1"/>
  <c r="AV530" i="1"/>
  <c r="AV589" i="1"/>
  <c r="AV256" i="1"/>
  <c r="AV320" i="1"/>
  <c r="AV511" i="1"/>
  <c r="AV470" i="1"/>
  <c r="AV56" i="1"/>
  <c r="AV723" i="1"/>
  <c r="AV417" i="1"/>
  <c r="AV677" i="1"/>
  <c r="AV19" i="1"/>
  <c r="AV784" i="1"/>
  <c r="AV751" i="1"/>
  <c r="AV367" i="1"/>
  <c r="AV133" i="1"/>
  <c r="AV346" i="1"/>
  <c r="AV445" i="1"/>
  <c r="AV732" i="1"/>
  <c r="AV399" i="1"/>
  <c r="AV277" i="1"/>
  <c r="AV257" i="1"/>
  <c r="AV15" i="1"/>
  <c r="AV388" i="1"/>
  <c r="AV170" i="1"/>
  <c r="AV865" i="1"/>
  <c r="AV523" i="1"/>
  <c r="AV271" i="1"/>
  <c r="AV692" i="1"/>
  <c r="AV627" i="1"/>
  <c r="AV749" i="1"/>
  <c r="AV213" i="1"/>
  <c r="AV53" i="1"/>
  <c r="AV238" i="1"/>
  <c r="AV535" i="1"/>
  <c r="AV272" i="1"/>
  <c r="AV815" i="1"/>
  <c r="AV312" i="1"/>
  <c r="AV699" i="1"/>
  <c r="AT304" i="1"/>
  <c r="AY304" i="1" s="1"/>
  <c r="AT826" i="1"/>
  <c r="AY826" i="1" s="1"/>
  <c r="AT466" i="1"/>
  <c r="AY466" i="1" s="1"/>
  <c r="AT495" i="1"/>
  <c r="AY495" i="1" s="1"/>
  <c r="AT347" i="1"/>
  <c r="AY347" i="1" s="1"/>
  <c r="AT649" i="1"/>
  <c r="AY649" i="1" s="1"/>
  <c r="AT440" i="1"/>
  <c r="AY440" i="1" s="1"/>
  <c r="AT854" i="1"/>
  <c r="AY854" i="1" s="1"/>
  <c r="AT159" i="1"/>
  <c r="AY159" i="1" s="1"/>
  <c r="AT74" i="1"/>
  <c r="AY74" i="1" s="1"/>
  <c r="AT209" i="1"/>
  <c r="AY209" i="1" s="1"/>
  <c r="AT558" i="1"/>
  <c r="AY558" i="1" s="1"/>
  <c r="AT396" i="1"/>
  <c r="AY396" i="1" s="1"/>
  <c r="AT359" i="1"/>
  <c r="AY359" i="1" s="1"/>
  <c r="AT120" i="1"/>
  <c r="AY120" i="1" s="1"/>
  <c r="AT825" i="1"/>
  <c r="AY825" i="1" s="1"/>
  <c r="AT292" i="1"/>
  <c r="AY292" i="1" s="1"/>
  <c r="AT316" i="1"/>
  <c r="AY316" i="1" s="1"/>
  <c r="AT683" i="1"/>
  <c r="AY683" i="1" s="1"/>
  <c r="AT282" i="1"/>
  <c r="AY282" i="1" s="1"/>
  <c r="AT81" i="1"/>
  <c r="AY81" i="1" s="1"/>
  <c r="AT632" i="1"/>
  <c r="AY632" i="1" s="1"/>
  <c r="AT413" i="1"/>
  <c r="AY413" i="1" s="1"/>
  <c r="AT224" i="1"/>
  <c r="AY224" i="1" s="1"/>
  <c r="AT182" i="1"/>
  <c r="AY182" i="1" s="1"/>
  <c r="AT640" i="1"/>
  <c r="AY640" i="1" s="1"/>
  <c r="AT708" i="1"/>
  <c r="AY708" i="1" s="1"/>
  <c r="AT588" i="1"/>
  <c r="AY588" i="1" s="1"/>
  <c r="AT760" i="1"/>
  <c r="AY760" i="1" s="1"/>
  <c r="AT89" i="1"/>
  <c r="AY89" i="1" s="1"/>
  <c r="AT816" i="1"/>
  <c r="AY816" i="1" s="1"/>
  <c r="AT218" i="1"/>
  <c r="AY218" i="1" s="1"/>
  <c r="AT32" i="1"/>
  <c r="AY32" i="1" s="1"/>
  <c r="AT525" i="1"/>
  <c r="AY525" i="1" s="1"/>
  <c r="AT100" i="1"/>
  <c r="AY100" i="1" s="1"/>
  <c r="AT189" i="1"/>
  <c r="AY189" i="1" s="1"/>
  <c r="AT765" i="1"/>
  <c r="AY765" i="1" s="1"/>
  <c r="AT126" i="1"/>
  <c r="AY126" i="1" s="1"/>
  <c r="AT212" i="1"/>
  <c r="AY212" i="1" s="1"/>
  <c r="AT250" i="1"/>
  <c r="AY250" i="1" s="1"/>
  <c r="AT630" i="1"/>
  <c r="AY630" i="1" s="1"/>
  <c r="AT13" i="1"/>
  <c r="AY13" i="1" s="1"/>
  <c r="AT658" i="1"/>
  <c r="AY658" i="1" s="1"/>
  <c r="AT145" i="1"/>
  <c r="AY145" i="1" s="1"/>
  <c r="AT608" i="1"/>
  <c r="AY608" i="1" s="1"/>
  <c r="AT60" i="1"/>
  <c r="AY60" i="1" s="1"/>
  <c r="AT626" i="1"/>
  <c r="AY626" i="1" s="1"/>
  <c r="AT631" i="1"/>
  <c r="AY631" i="1" s="1"/>
  <c r="AT341" i="1"/>
  <c r="AY341" i="1" s="1"/>
  <c r="AT331" i="1"/>
  <c r="AY331" i="1" s="1"/>
  <c r="AT122" i="1"/>
  <c r="AY122" i="1" s="1"/>
  <c r="AT186" i="1"/>
  <c r="AY186" i="1" s="1"/>
  <c r="AT746" i="1"/>
  <c r="AY746" i="1" s="1"/>
  <c r="AT797" i="1"/>
  <c r="AY797" i="1" s="1"/>
  <c r="AT516" i="1"/>
  <c r="AY516" i="1" s="1"/>
  <c r="AT294" i="1"/>
  <c r="AY294" i="1" s="1"/>
  <c r="AT822" i="1"/>
  <c r="AY822" i="1" s="1"/>
  <c r="AT178" i="1"/>
  <c r="AY178" i="1" s="1"/>
  <c r="AT606" i="1"/>
  <c r="AY606" i="1" s="1"/>
  <c r="AT80" i="1"/>
  <c r="AY80" i="1" s="1"/>
  <c r="AT274" i="1"/>
  <c r="AY274" i="1" s="1"/>
  <c r="AT791" i="1"/>
  <c r="AY791" i="1" s="1"/>
  <c r="AT236" i="1"/>
  <c r="AY236" i="1" s="1"/>
  <c r="AT243" i="1"/>
  <c r="AY243" i="1" s="1"/>
  <c r="AT44" i="1"/>
  <c r="AY44" i="1" s="1"/>
  <c r="AT222" i="1"/>
  <c r="AY222" i="1" s="1"/>
  <c r="AT857" i="1"/>
  <c r="AY857" i="1" s="1"/>
  <c r="AT102" i="1"/>
  <c r="AY102" i="1" s="1"/>
  <c r="AT514" i="1"/>
  <c r="AY514" i="1" s="1"/>
  <c r="AT387" i="1"/>
  <c r="AY387" i="1" s="1"/>
  <c r="AT163" i="1"/>
  <c r="AY163" i="1" s="1"/>
  <c r="AT504" i="1"/>
  <c r="AY504" i="1" s="1"/>
  <c r="AT489" i="1"/>
  <c r="AY489" i="1" s="1"/>
  <c r="AT542" i="1"/>
  <c r="AY542" i="1" s="1"/>
  <c r="AT86" i="1"/>
  <c r="AY86" i="1" s="1"/>
  <c r="AT50" i="1"/>
  <c r="AY50" i="1" s="1"/>
  <c r="AT281" i="1"/>
  <c r="AY281" i="1" s="1"/>
  <c r="AT676" i="1"/>
  <c r="AY676" i="1" s="1"/>
  <c r="AT332" i="1"/>
  <c r="AY332" i="1" s="1"/>
  <c r="AT728" i="1"/>
  <c r="AY728" i="1" s="1"/>
  <c r="AT59" i="1"/>
  <c r="AY59" i="1" s="1"/>
  <c r="AT249" i="1"/>
  <c r="AY249" i="1" s="1"/>
  <c r="AT802" i="1"/>
  <c r="AY802" i="1" s="1"/>
  <c r="AT618" i="1"/>
  <c r="AY618" i="1" s="1"/>
  <c r="AT109" i="1"/>
  <c r="AY109" i="1" s="1"/>
  <c r="AT376" i="1"/>
  <c r="AY376" i="1" s="1"/>
  <c r="AT219" i="1"/>
  <c r="AY219" i="1" s="1"/>
  <c r="AT743" i="1"/>
  <c r="AY743" i="1" s="1"/>
  <c r="AT853" i="1"/>
  <c r="AY853" i="1" s="1"/>
  <c r="AT615" i="1"/>
  <c r="AY615" i="1" s="1"/>
  <c r="AT20" i="1"/>
  <c r="AY20" i="1" s="1"/>
  <c r="AT481" i="1"/>
  <c r="AY481" i="1" s="1"/>
  <c r="AT753" i="1"/>
  <c r="AY753" i="1" s="1"/>
  <c r="AT492" i="1"/>
  <c r="AY492" i="1" s="1"/>
  <c r="AT334" i="1"/>
  <c r="AY334" i="1" s="1"/>
  <c r="AT325" i="1"/>
  <c r="AY325" i="1" s="1"/>
  <c r="AT497" i="1"/>
  <c r="AY497" i="1" s="1"/>
  <c r="AT678" i="1"/>
  <c r="AY678" i="1" s="1"/>
  <c r="AT214" i="1"/>
  <c r="AY214" i="1" s="1"/>
  <c r="AT577" i="1"/>
  <c r="AY577" i="1" s="1"/>
  <c r="AT549" i="1"/>
  <c r="AY549" i="1" s="1"/>
  <c r="AT438" i="1"/>
  <c r="AY438" i="1" s="1"/>
  <c r="AT818" i="1"/>
  <c r="AY818" i="1" s="1"/>
  <c r="AT30" i="1"/>
  <c r="AY30" i="1" s="1"/>
  <c r="AT275" i="1"/>
  <c r="AY275" i="1" s="1"/>
  <c r="AT574" i="1"/>
  <c r="AY574" i="1" s="1"/>
  <c r="AT575" i="1"/>
  <c r="AY575" i="1" s="1"/>
  <c r="AT493" i="1"/>
  <c r="AY493" i="1" s="1"/>
  <c r="AT381" i="1"/>
  <c r="AY381" i="1" s="1"/>
  <c r="AT192" i="1"/>
  <c r="AY192" i="1" s="1"/>
  <c r="AT169" i="1"/>
  <c r="AY169" i="1" s="1"/>
  <c r="AT172" i="1"/>
  <c r="AY172" i="1" s="1"/>
  <c r="AT681" i="1"/>
  <c r="AY681" i="1" s="1"/>
  <c r="AT90" i="1"/>
  <c r="AY90" i="1" s="1"/>
  <c r="AT436" i="1"/>
  <c r="AY436" i="1" s="1"/>
  <c r="AT479" i="1"/>
  <c r="AY479" i="1" s="1"/>
  <c r="AT636" i="1"/>
  <c r="AY636" i="1" s="1"/>
  <c r="AT339" i="1"/>
  <c r="AY339" i="1" s="1"/>
  <c r="AT119" i="1"/>
  <c r="AY119" i="1" s="1"/>
  <c r="AT17" i="1"/>
  <c r="AY17" i="1" s="1"/>
  <c r="AT773" i="1"/>
  <c r="AY773" i="1" s="1"/>
  <c r="AT569" i="1"/>
  <c r="AY569" i="1" s="1"/>
  <c r="AT264" i="1"/>
  <c r="AY264" i="1" s="1"/>
  <c r="AT329" i="1"/>
  <c r="AY329" i="1" s="1"/>
  <c r="AT23" i="1"/>
  <c r="AY23" i="1" s="1"/>
  <c r="AT793" i="1"/>
  <c r="AY793" i="1" s="1"/>
  <c r="AT744" i="1"/>
  <c r="AY744" i="1" s="1"/>
  <c r="AT12" i="1"/>
  <c r="AY12" i="1" l="1"/>
  <c r="AT11" i="1"/>
  <c r="AV676" i="1"/>
  <c r="AV243" i="1"/>
  <c r="AV331" i="1"/>
  <c r="AV189" i="1"/>
  <c r="AV854" i="1"/>
  <c r="AV632" i="1"/>
  <c r="AV81" i="1"/>
  <c r="AV339" i="1"/>
  <c r="AV615" i="1"/>
  <c r="AV791" i="1"/>
  <c r="AV525" i="1"/>
  <c r="AV649" i="1"/>
  <c r="AV86" i="1"/>
  <c r="AV683" i="1"/>
  <c r="AV438" i="1"/>
  <c r="AV60" i="1"/>
  <c r="AV436" i="1"/>
  <c r="AV489" i="1"/>
  <c r="AV466" i="1"/>
  <c r="AV90" i="1"/>
  <c r="AV577" i="1"/>
  <c r="AV376" i="1"/>
  <c r="AV504" i="1"/>
  <c r="AV178" i="1"/>
  <c r="AV145" i="1"/>
  <c r="AV89" i="1"/>
  <c r="AV825" i="1"/>
  <c r="AV826" i="1"/>
  <c r="AV744" i="1"/>
  <c r="AV681" i="1"/>
  <c r="AV822" i="1"/>
  <c r="AV658" i="1"/>
  <c r="AV120" i="1"/>
  <c r="AV304" i="1"/>
  <c r="AV172" i="1"/>
  <c r="AV678" i="1"/>
  <c r="AV387" i="1"/>
  <c r="AV294" i="1"/>
  <c r="AV588" i="1"/>
  <c r="AV23" i="1"/>
  <c r="AV169" i="1"/>
  <c r="AV802" i="1"/>
  <c r="AV514" i="1"/>
  <c r="AV516" i="1"/>
  <c r="AV630" i="1"/>
  <c r="AV396" i="1"/>
  <c r="AV214" i="1"/>
  <c r="AV192" i="1"/>
  <c r="AV325" i="1"/>
  <c r="AV249" i="1"/>
  <c r="AV797" i="1"/>
  <c r="AV250" i="1"/>
  <c r="AV640" i="1"/>
  <c r="AV558" i="1"/>
  <c r="AV264" i="1"/>
  <c r="AV381" i="1"/>
  <c r="AV334" i="1"/>
  <c r="AV857" i="1"/>
  <c r="AV746" i="1"/>
  <c r="AV182" i="1"/>
  <c r="AV209" i="1"/>
  <c r="AV493" i="1"/>
  <c r="AV222" i="1"/>
  <c r="AV186" i="1"/>
  <c r="AV126" i="1"/>
  <c r="AV224" i="1"/>
  <c r="AV74" i="1"/>
  <c r="AV17" i="1"/>
  <c r="AV574" i="1"/>
  <c r="AV119" i="1"/>
  <c r="AV20" i="1"/>
  <c r="AV281" i="1"/>
  <c r="AV341" i="1"/>
  <c r="AV100" i="1"/>
  <c r="AV440" i="1"/>
  <c r="AV30" i="1"/>
  <c r="AV50" i="1"/>
  <c r="AV631" i="1"/>
  <c r="AV282" i="1"/>
  <c r="AV818" i="1"/>
  <c r="AV853" i="1"/>
  <c r="AV274" i="1"/>
  <c r="AV626" i="1"/>
  <c r="AV32" i="1"/>
  <c r="AV347" i="1"/>
  <c r="AV479" i="1"/>
  <c r="AV542" i="1"/>
  <c r="AV80" i="1"/>
  <c r="AV218" i="1"/>
  <c r="AV495" i="1"/>
  <c r="AV549" i="1"/>
  <c r="AV219" i="1"/>
  <c r="AV606" i="1"/>
  <c r="AV608" i="1"/>
  <c r="AV292" i="1"/>
  <c r="AV163" i="1"/>
  <c r="AV575" i="1"/>
  <c r="AV753" i="1"/>
  <c r="AV332" i="1"/>
  <c r="AV765" i="1"/>
  <c r="AV413" i="1"/>
  <c r="AV159" i="1"/>
  <c r="AV316" i="1"/>
  <c r="AV44" i="1"/>
  <c r="AV95" i="1"/>
  <c r="AV72" i="1"/>
  <c r="AV526" i="1"/>
  <c r="AV149" i="1"/>
  <c r="AV242" i="1"/>
  <c r="AV481" i="1"/>
  <c r="AV351" i="1"/>
  <c r="AV585" i="1"/>
  <c r="AV380" i="1"/>
  <c r="AV476" i="1"/>
  <c r="AV113" i="1"/>
  <c r="AV782" i="1"/>
  <c r="AV141" i="1"/>
  <c r="AV109" i="1"/>
  <c r="AV204" i="1"/>
  <c r="AV400" i="1"/>
  <c r="AV698" i="1"/>
  <c r="AV557" i="1"/>
  <c r="AV745" i="1"/>
  <c r="AV599" i="1"/>
  <c r="AV36" i="1"/>
  <c r="AV814" i="1"/>
  <c r="AV458" i="1"/>
  <c r="AV760" i="1"/>
  <c r="AV357" i="1"/>
  <c r="AV202" i="1"/>
  <c r="AV597" i="1"/>
  <c r="AV473" i="1"/>
  <c r="AV754" i="1"/>
  <c r="AV393" i="1"/>
  <c r="AV731" i="1"/>
  <c r="AV329" i="1"/>
  <c r="AV471" i="1"/>
  <c r="AV693" i="1"/>
  <c r="AV636" i="1"/>
  <c r="AV337" i="1"/>
  <c r="AV135" i="1"/>
  <c r="AV533" i="1"/>
  <c r="AV587" i="1"/>
  <c r="AV622" i="1"/>
  <c r="AV667" i="1"/>
  <c r="AV780" i="1"/>
  <c r="AV728" i="1"/>
  <c r="AV786" i="1"/>
  <c r="AV39" i="1"/>
  <c r="AV491" i="1"/>
  <c r="AV140" i="1"/>
  <c r="AV666" i="1"/>
  <c r="AV14" i="1"/>
  <c r="AV295" i="1"/>
  <c r="AV359" i="1"/>
  <c r="AV841" i="1"/>
  <c r="AV571" i="1"/>
  <c r="AV275" i="1"/>
  <c r="AV180" i="1"/>
  <c r="AV743" i="1"/>
  <c r="AV168" i="1"/>
  <c r="AV697" i="1"/>
  <c r="AV672" i="1"/>
  <c r="AV423" i="1"/>
  <c r="AV710" i="1"/>
  <c r="AV724" i="1"/>
  <c r="AV228" i="1"/>
  <c r="AV278" i="1"/>
  <c r="AV708" i="1"/>
  <c r="AV179" i="1"/>
  <c r="AV758" i="1"/>
  <c r="AV845" i="1"/>
  <c r="AV286" i="1"/>
  <c r="AV122" i="1"/>
  <c r="AV809" i="1"/>
  <c r="AV847" i="1"/>
  <c r="AV718" i="1"/>
  <c r="AV659" i="1"/>
  <c r="AV107" i="1"/>
  <c r="AV354" i="1"/>
  <c r="AV255" i="1"/>
  <c r="AV799" i="1"/>
  <c r="AV842" i="1"/>
  <c r="AV494" i="1"/>
  <c r="AV13" i="1"/>
  <c r="AV755" i="1"/>
  <c r="AV59" i="1"/>
  <c r="AV291" i="1"/>
  <c r="AV569" i="1"/>
  <c r="AV812" i="1"/>
  <c r="AV767" i="1"/>
  <c r="AV465" i="1"/>
  <c r="AV614" i="1"/>
  <c r="AV794" i="1"/>
  <c r="AV773" i="1"/>
  <c r="AV816" i="1"/>
  <c r="AV70" i="1"/>
  <c r="AV111" i="1"/>
  <c r="AV144" i="1"/>
  <c r="AV150" i="1"/>
  <c r="AV236" i="1"/>
  <c r="AV158" i="1"/>
  <c r="AV505" i="1"/>
  <c r="AV612" i="1"/>
  <c r="AV212" i="1"/>
  <c r="AV660" i="1"/>
  <c r="AV702" i="1"/>
  <c r="AV747" i="1"/>
  <c r="AV669" i="1"/>
  <c r="AV517" i="1"/>
  <c r="AV618" i="1"/>
  <c r="AV138" i="1"/>
  <c r="AV424" i="1"/>
  <c r="AV51" i="1"/>
  <c r="AV832" i="1"/>
  <c r="AV136" i="1"/>
  <c r="AV248" i="1"/>
  <c r="AV687" i="1"/>
  <c r="AV793" i="1"/>
  <c r="AV407" i="1"/>
  <c r="AV492" i="1"/>
  <c r="AV102" i="1"/>
  <c r="AV497" i="1"/>
  <c r="AV229" i="1"/>
  <c r="AV191" i="1"/>
  <c r="AV446" i="1"/>
  <c r="AV639" i="1"/>
  <c r="AV621" i="1"/>
  <c r="AV706" i="1"/>
  <c r="AV12" i="1"/>
  <c r="AV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Bill Sparks</author>
  </authors>
  <commentList>
    <comment ref="F704" authorId="0" shapeId="0" xr:uid="{950A6F03-D9A7-47CB-A1BE-C9140876B410}">
      <text>
        <r>
          <rPr>
            <b/>
            <sz val="9"/>
            <color indexed="81"/>
            <rFont val="Tahoma"/>
            <family val="2"/>
          </rPr>
          <t>Bill Sparks:</t>
        </r>
        <r>
          <rPr>
            <sz val="9"/>
            <color indexed="81"/>
            <rFont val="Tahoma"/>
            <family val="2"/>
          </rPr>
          <t xml:space="preserve">
The legislature set the city's previous year aid at $2.85 per capita. Multiplied by the city's population of 7,030 the base orior year is $20,036</t>
        </r>
      </text>
    </comment>
  </commentList>
</comments>
</file>

<file path=xl/sharedStrings.xml><?xml version="1.0" encoding="utf-8"?>
<sst xmlns="http://schemas.openxmlformats.org/spreadsheetml/2006/main" count="2629" uniqueCount="2623">
  <si>
    <t>ADA</t>
  </si>
  <si>
    <t>ADAMS</t>
  </si>
  <si>
    <t>ADRIAN</t>
  </si>
  <si>
    <t>AFTON</t>
  </si>
  <si>
    <t>AITKIN</t>
  </si>
  <si>
    <t>AKELEY</t>
  </si>
  <si>
    <t>ALBANY</t>
  </si>
  <si>
    <t>ALBERT LEA</t>
  </si>
  <si>
    <t>ALBERTA</t>
  </si>
  <si>
    <t>ALBERTVILLE</t>
  </si>
  <si>
    <t>ALDEN</t>
  </si>
  <si>
    <t>ALDRICH</t>
  </si>
  <si>
    <t>ALEXANDRIA</t>
  </si>
  <si>
    <t>ALPHA</t>
  </si>
  <si>
    <t>ALTURA</t>
  </si>
  <si>
    <t>ALVARADO</t>
  </si>
  <si>
    <t>AMBOY</t>
  </si>
  <si>
    <t>ANDOVER</t>
  </si>
  <si>
    <t>ANNANDALE</t>
  </si>
  <si>
    <t>ANOKA</t>
  </si>
  <si>
    <t>APPLE VALLEY</t>
  </si>
  <si>
    <t>APPLETON</t>
  </si>
  <si>
    <t>ARCO</t>
  </si>
  <si>
    <t>ARDEN HILLS</t>
  </si>
  <si>
    <t>ARGYLE</t>
  </si>
  <si>
    <t>ARLINGTON</t>
  </si>
  <si>
    <t>ASHBY</t>
  </si>
  <si>
    <t>ASKOV</t>
  </si>
  <si>
    <t>ATWATER</t>
  </si>
  <si>
    <t>AUDUBON</t>
  </si>
  <si>
    <t>AURORA</t>
  </si>
  <si>
    <t>AUSTIN</t>
  </si>
  <si>
    <t>AVOCA</t>
  </si>
  <si>
    <t>AVON</t>
  </si>
  <si>
    <t>BABBITT</t>
  </si>
  <si>
    <t>BACKUS</t>
  </si>
  <si>
    <t>BADGER</t>
  </si>
  <si>
    <t>BAGLEY</t>
  </si>
  <si>
    <t>BALATON</t>
  </si>
  <si>
    <t>BARNESVILLE</t>
  </si>
  <si>
    <t>BARNUM</t>
  </si>
  <si>
    <t>BARRETT</t>
  </si>
  <si>
    <t>BARRY</t>
  </si>
  <si>
    <t>BATTLE LAKE</t>
  </si>
  <si>
    <t>BAUDETTE</t>
  </si>
  <si>
    <t>BAXTER</t>
  </si>
  <si>
    <t>BAYPORT</t>
  </si>
  <si>
    <t>BEARDSLEY</t>
  </si>
  <si>
    <t>BEAVER BAY</t>
  </si>
  <si>
    <t>BEAVER CREEK</t>
  </si>
  <si>
    <t>BECKER</t>
  </si>
  <si>
    <t>BEJOU</t>
  </si>
  <si>
    <t>BELGRADE</t>
  </si>
  <si>
    <t>BELLE PLAINE</t>
  </si>
  <si>
    <t>BELLECHESTER</t>
  </si>
  <si>
    <t>BELLINGHAM</t>
  </si>
  <si>
    <t>BELTRAMI</t>
  </si>
  <si>
    <t>BELVIEW</t>
  </si>
  <si>
    <t>BEMIDJI</t>
  </si>
  <si>
    <t>BENA</t>
  </si>
  <si>
    <t>BENSON</t>
  </si>
  <si>
    <t>BERTHA</t>
  </si>
  <si>
    <t>BETHEL</t>
  </si>
  <si>
    <t>BIG FALLS</t>
  </si>
  <si>
    <t>BIG LAKE</t>
  </si>
  <si>
    <t>BIGELOW</t>
  </si>
  <si>
    <t>BIGFORK</t>
  </si>
  <si>
    <t>BINGHAM LAKE</t>
  </si>
  <si>
    <t>BIRCHWOOD</t>
  </si>
  <si>
    <t>BIRD ISLAND</t>
  </si>
  <si>
    <t>BISCAY</t>
  </si>
  <si>
    <t>BIWABIK</t>
  </si>
  <si>
    <t>BLACKDUCK</t>
  </si>
  <si>
    <t>BLAINE</t>
  </si>
  <si>
    <t>BLOMKEST</t>
  </si>
  <si>
    <t>BLOOMING PRAIRIE</t>
  </si>
  <si>
    <t>BLOOMINGTON</t>
  </si>
  <si>
    <t>BLUE EARTH</t>
  </si>
  <si>
    <t>BLUFFTON</t>
  </si>
  <si>
    <t>BOCK</t>
  </si>
  <si>
    <t>BORUP</t>
  </si>
  <si>
    <t>BOVEY</t>
  </si>
  <si>
    <t>BOWLUS</t>
  </si>
  <si>
    <t>BOY RIVER</t>
  </si>
  <si>
    <t>BOYD</t>
  </si>
  <si>
    <t>BRAHAM</t>
  </si>
  <si>
    <t>BRAINERD</t>
  </si>
  <si>
    <t>BRANDON</t>
  </si>
  <si>
    <t>BRECKENRIDGE</t>
  </si>
  <si>
    <t>BREEZY POINT</t>
  </si>
  <si>
    <t>BREWSTER</t>
  </si>
  <si>
    <t>BRICELYN</t>
  </si>
  <si>
    <t>BROOK PARK</t>
  </si>
  <si>
    <t>BROOKLYN CENTER</t>
  </si>
  <si>
    <t>BROOKLYN PARK</t>
  </si>
  <si>
    <t>BROOKS</t>
  </si>
  <si>
    <t>BROOKSTON</t>
  </si>
  <si>
    <t>BROOTEN</t>
  </si>
  <si>
    <t>BROWERVILLE</t>
  </si>
  <si>
    <t>BROWNS VALLEY</t>
  </si>
  <si>
    <t>BROWNSDALE</t>
  </si>
  <si>
    <t>BROWNSVILLE</t>
  </si>
  <si>
    <t>BROWNTON</t>
  </si>
  <si>
    <t>BRUNO</t>
  </si>
  <si>
    <t>BUCKMAN</t>
  </si>
  <si>
    <t>BUFFALO</t>
  </si>
  <si>
    <t>BUFFALO LAKE</t>
  </si>
  <si>
    <t>BUHL</t>
  </si>
  <si>
    <t>BURNSVILLE</t>
  </si>
  <si>
    <t>BURTRUM</t>
  </si>
  <si>
    <t>BUTTERFIELD</t>
  </si>
  <si>
    <t>BYRON</t>
  </si>
  <si>
    <t>CALEDONIA</t>
  </si>
  <si>
    <t>CALLAWAY</t>
  </si>
  <si>
    <t>CALUMET</t>
  </si>
  <si>
    <t>CAMBRIDGE</t>
  </si>
  <si>
    <t>CAMPBELL</t>
  </si>
  <si>
    <t>CANBY</t>
  </si>
  <si>
    <t>CANNON FALLS</t>
  </si>
  <si>
    <t>CANTON</t>
  </si>
  <si>
    <t>CARLOS</t>
  </si>
  <si>
    <t>CARLTON</t>
  </si>
  <si>
    <t>CARVER</t>
  </si>
  <si>
    <t>CASS LAKE</t>
  </si>
  <si>
    <t>CEDAR MILLS</t>
  </si>
  <si>
    <t>CENTER CITY</t>
  </si>
  <si>
    <t>CENTERVILLE</t>
  </si>
  <si>
    <t>CEYLON</t>
  </si>
  <si>
    <t>CHAMPLIN</t>
  </si>
  <si>
    <t>CHANDLER</t>
  </si>
  <si>
    <t>CHANHASSEN</t>
  </si>
  <si>
    <t>CHASKA</t>
  </si>
  <si>
    <t>CHATFIELD</t>
  </si>
  <si>
    <t>CHICKAMAW BEACH</t>
  </si>
  <si>
    <t>CHISAGO CITY</t>
  </si>
  <si>
    <t>CHISHOLM</t>
  </si>
  <si>
    <t>CHOKIO</t>
  </si>
  <si>
    <t>CIRCLE PINES</t>
  </si>
  <si>
    <t>CLARA CITY</t>
  </si>
  <si>
    <t>CLAREMONT</t>
  </si>
  <si>
    <t>CLARISSA</t>
  </si>
  <si>
    <t>CLARKFIELD</t>
  </si>
  <si>
    <t>CLARKS GROVE</t>
  </si>
  <si>
    <t>CLEAR LAKE</t>
  </si>
  <si>
    <t>CLEARBROOK</t>
  </si>
  <si>
    <t>CLEARWATER</t>
  </si>
  <si>
    <t>CLEMENTS</t>
  </si>
  <si>
    <t>CLEVELAND</t>
  </si>
  <si>
    <t>CLIMAX</t>
  </si>
  <si>
    <t>CLINTON</t>
  </si>
  <si>
    <t>CLITHERALL</t>
  </si>
  <si>
    <t>CLONTARF</t>
  </si>
  <si>
    <t>CLOQUET</t>
  </si>
  <si>
    <t>COATES</t>
  </si>
  <si>
    <t>COBDEN</t>
  </si>
  <si>
    <t>COHASSET</t>
  </si>
  <si>
    <t>COKATO</t>
  </si>
  <si>
    <t>COLD SPRING</t>
  </si>
  <si>
    <t>COLERAINE</t>
  </si>
  <si>
    <t>COLOGNE</t>
  </si>
  <si>
    <t>COLUMBIA HEIGHTS</t>
  </si>
  <si>
    <t>COLUMBUS</t>
  </si>
  <si>
    <t>COMFREY</t>
  </si>
  <si>
    <t>COMSTOCK</t>
  </si>
  <si>
    <t>CONGER</t>
  </si>
  <si>
    <t>COOK</t>
  </si>
  <si>
    <t>COON RAPIDS</t>
  </si>
  <si>
    <t>CORCORAN</t>
  </si>
  <si>
    <t>CORRELL</t>
  </si>
  <si>
    <t>COSMOS</t>
  </si>
  <si>
    <t>COTTAGE GROVE</t>
  </si>
  <si>
    <t>COTTONWOOD</t>
  </si>
  <si>
    <t>COURTLAND</t>
  </si>
  <si>
    <t>CROMWELL</t>
  </si>
  <si>
    <t>CROOKSTON</t>
  </si>
  <si>
    <t>CROSBY</t>
  </si>
  <si>
    <t>CROSSLAKE</t>
  </si>
  <si>
    <t>CRYSTAL</t>
  </si>
  <si>
    <t>CURRIE</t>
  </si>
  <si>
    <t>CUYUNA</t>
  </si>
  <si>
    <t>CYRUS</t>
  </si>
  <si>
    <t>DAKOTA</t>
  </si>
  <si>
    <t>DALTON</t>
  </si>
  <si>
    <t>DANUBE</t>
  </si>
  <si>
    <t>DANVERS</t>
  </si>
  <si>
    <t>DARFUR</t>
  </si>
  <si>
    <t>DARWIN</t>
  </si>
  <si>
    <t>DASSEL</t>
  </si>
  <si>
    <t>DAWSON</t>
  </si>
  <si>
    <t>DAYTON</t>
  </si>
  <si>
    <t>DEEPHAVEN</t>
  </si>
  <si>
    <t>DEER CREEK</t>
  </si>
  <si>
    <t>DEER RIVER</t>
  </si>
  <si>
    <t>DEERWOOD</t>
  </si>
  <si>
    <t>DEGRAFF</t>
  </si>
  <si>
    <t>DELANO</t>
  </si>
  <si>
    <t>DELAVAN</t>
  </si>
  <si>
    <t>DELHI</t>
  </si>
  <si>
    <t>DELLWOOD</t>
  </si>
  <si>
    <t>DENHAM</t>
  </si>
  <si>
    <t>DENNISON</t>
  </si>
  <si>
    <t>DENT</t>
  </si>
  <si>
    <t>DETROIT LAKES</t>
  </si>
  <si>
    <t>DEXTER</t>
  </si>
  <si>
    <t>DILWORTH</t>
  </si>
  <si>
    <t>DODGE CENTER</t>
  </si>
  <si>
    <t>DONALDSON</t>
  </si>
  <si>
    <t>DONNELLY</t>
  </si>
  <si>
    <t>DORAN</t>
  </si>
  <si>
    <t>DOVER</t>
  </si>
  <si>
    <t>DOVRAY</t>
  </si>
  <si>
    <t>DULUTH</t>
  </si>
  <si>
    <t>DUMONT</t>
  </si>
  <si>
    <t>DUNDAS</t>
  </si>
  <si>
    <t>DUNDEE</t>
  </si>
  <si>
    <t>DUNNELL</t>
  </si>
  <si>
    <t>EAGAN</t>
  </si>
  <si>
    <t>EAGLE BEND</t>
  </si>
  <si>
    <t>EAGLE LAKE</t>
  </si>
  <si>
    <t>EAST BETHEL</t>
  </si>
  <si>
    <t>EAST GRAND FORKS</t>
  </si>
  <si>
    <t>EAST GULL LAKE</t>
  </si>
  <si>
    <t>EASTON</t>
  </si>
  <si>
    <t>ECHO</t>
  </si>
  <si>
    <t>EDEN PRAIRIE</t>
  </si>
  <si>
    <t>EDEN VALLEY</t>
  </si>
  <si>
    <t>EDGERTON</t>
  </si>
  <si>
    <t>EDINA</t>
  </si>
  <si>
    <t>EFFIE</t>
  </si>
  <si>
    <t>EITZEN</t>
  </si>
  <si>
    <t>ELBA</t>
  </si>
  <si>
    <t>ELBOW LAKE</t>
  </si>
  <si>
    <t>ELGIN</t>
  </si>
  <si>
    <t>ELIZABETH</t>
  </si>
  <si>
    <t>ELK RIVER</t>
  </si>
  <si>
    <t>ELKO NEW MARKET</t>
  </si>
  <si>
    <t>ELKTON</t>
  </si>
  <si>
    <t>ELLENDALE</t>
  </si>
  <si>
    <t>ELLSWORTH</t>
  </si>
  <si>
    <t>ELMDALE</t>
  </si>
  <si>
    <t>ELMORE</t>
  </si>
  <si>
    <t>ELROSA</t>
  </si>
  <si>
    <t>ELY</t>
  </si>
  <si>
    <t>ELYSIAN</t>
  </si>
  <si>
    <t>EMILY</t>
  </si>
  <si>
    <t>EMMONS</t>
  </si>
  <si>
    <t>ERHARD</t>
  </si>
  <si>
    <t>ERSKINE</t>
  </si>
  <si>
    <t>EVAN</t>
  </si>
  <si>
    <t>EVANSVILLE</t>
  </si>
  <si>
    <t>EVELETH</t>
  </si>
  <si>
    <t>EXCELSIOR</t>
  </si>
  <si>
    <t>EYOTA</t>
  </si>
  <si>
    <t>FAIRFAX</t>
  </si>
  <si>
    <t>FAIRMONT</t>
  </si>
  <si>
    <t>FALCON HEIGHTS</t>
  </si>
  <si>
    <t>FARIBAULT</t>
  </si>
  <si>
    <t>FARMINGTON</t>
  </si>
  <si>
    <t>FARWELL</t>
  </si>
  <si>
    <t>FEDERAL DAM</t>
  </si>
  <si>
    <t>FELTON</t>
  </si>
  <si>
    <t>FERGUS FALLS</t>
  </si>
  <si>
    <t>FERTILE</t>
  </si>
  <si>
    <t>FIFTY LAKES</t>
  </si>
  <si>
    <t>FINLAYSON</t>
  </si>
  <si>
    <t>FISHER</t>
  </si>
  <si>
    <t>FLENSBURG</t>
  </si>
  <si>
    <t>FLOODWOOD</t>
  </si>
  <si>
    <t>FLORENCE</t>
  </si>
  <si>
    <t>FOLEY</t>
  </si>
  <si>
    <t>FORADA</t>
  </si>
  <si>
    <t>FOREST LAKE</t>
  </si>
  <si>
    <t>FORESTON</t>
  </si>
  <si>
    <t>FORT RIPLEY</t>
  </si>
  <si>
    <t>FOSSTON</t>
  </si>
  <si>
    <t>FOUNTAIN</t>
  </si>
  <si>
    <t>FOXHOME</t>
  </si>
  <si>
    <t>FRANKLIN</t>
  </si>
  <si>
    <t>FRAZEE</t>
  </si>
  <si>
    <t>FREEBORN</t>
  </si>
  <si>
    <t>FREEPORT</t>
  </si>
  <si>
    <t>FRIDLEY</t>
  </si>
  <si>
    <t>FROST</t>
  </si>
  <si>
    <t>FULDA</t>
  </si>
  <si>
    <t>FUNKLEY</t>
  </si>
  <si>
    <t>GARFIELD</t>
  </si>
  <si>
    <t>GARRISON</t>
  </si>
  <si>
    <t>GARVIN</t>
  </si>
  <si>
    <t>GARY</t>
  </si>
  <si>
    <t>GAYLORD</t>
  </si>
  <si>
    <t>GEM LAKE</t>
  </si>
  <si>
    <t>GENEVA</t>
  </si>
  <si>
    <t>GENOLA</t>
  </si>
  <si>
    <t>GEORGETOWN</t>
  </si>
  <si>
    <t>GHENT</t>
  </si>
  <si>
    <t>GIBBON</t>
  </si>
  <si>
    <t>GILBERT</t>
  </si>
  <si>
    <t>GILMAN</t>
  </si>
  <si>
    <t>GLENCOE</t>
  </si>
  <si>
    <t>GLENVILLE</t>
  </si>
  <si>
    <t>GLENWOOD</t>
  </si>
  <si>
    <t>GLYNDON</t>
  </si>
  <si>
    <t>GOLDEN VALLEY</t>
  </si>
  <si>
    <t>GONVICK</t>
  </si>
  <si>
    <t>GOOD THUNDER</t>
  </si>
  <si>
    <t>GOODHUE</t>
  </si>
  <si>
    <t>GOODRIDGE</t>
  </si>
  <si>
    <t>GOODVIEW</t>
  </si>
  <si>
    <t>GRACEVILLE</t>
  </si>
  <si>
    <t>GRANADA</t>
  </si>
  <si>
    <t>GRAND MARAIS</t>
  </si>
  <si>
    <t>GRAND MEADOW</t>
  </si>
  <si>
    <t>GRAND RAPIDS</t>
  </si>
  <si>
    <t>GRANITE FALLS</t>
  </si>
  <si>
    <t>GRANT</t>
  </si>
  <si>
    <t>GRASSTON</t>
  </si>
  <si>
    <t>GREEN ISLE</t>
  </si>
  <si>
    <t>GREENBUSH</t>
  </si>
  <si>
    <t>GREENFIELD</t>
  </si>
  <si>
    <t>GREENWALD</t>
  </si>
  <si>
    <t>GREENWOOD</t>
  </si>
  <si>
    <t>GREY EAGLE</t>
  </si>
  <si>
    <t>GROVE CITY</t>
  </si>
  <si>
    <t>GRYGLA</t>
  </si>
  <si>
    <t>GULLY</t>
  </si>
  <si>
    <t>HACKENSACK</t>
  </si>
  <si>
    <t>HADLEY</t>
  </si>
  <si>
    <t>HALLOCK</t>
  </si>
  <si>
    <t>HALMA</t>
  </si>
  <si>
    <t>HALSTAD</t>
  </si>
  <si>
    <t>HAM LAKE</t>
  </si>
  <si>
    <t>HAMBURG</t>
  </si>
  <si>
    <t>HAMMOND</t>
  </si>
  <si>
    <t>HAMPTON</t>
  </si>
  <si>
    <t>HANCOCK</t>
  </si>
  <si>
    <t>HANLEY FALLS</t>
  </si>
  <si>
    <t>HANOVER</t>
  </si>
  <si>
    <t>HANSKA</t>
  </si>
  <si>
    <t>HARDING</t>
  </si>
  <si>
    <t>HARDWICK</t>
  </si>
  <si>
    <t>HARMONY</t>
  </si>
  <si>
    <t>HARRIS</t>
  </si>
  <si>
    <t>HARTLAND</t>
  </si>
  <si>
    <t>HASTINGS</t>
  </si>
  <si>
    <t>HATFIELD</t>
  </si>
  <si>
    <t>HAWLEY</t>
  </si>
  <si>
    <t>HAYFIELD</t>
  </si>
  <si>
    <t>HAYWARD</t>
  </si>
  <si>
    <t>HAZEL RUN</t>
  </si>
  <si>
    <t>HECTOR</t>
  </si>
  <si>
    <t>HEIDELBERG</t>
  </si>
  <si>
    <t>HENDERSON</t>
  </si>
  <si>
    <t>HENDRICKS</t>
  </si>
  <si>
    <t>HENDRUM</t>
  </si>
  <si>
    <t>HENNING</t>
  </si>
  <si>
    <t>HENRIETTE</t>
  </si>
  <si>
    <t>HERMAN</t>
  </si>
  <si>
    <t>HERMANTOWN</t>
  </si>
  <si>
    <t>HERON LAKE</t>
  </si>
  <si>
    <t>HEWITT</t>
  </si>
  <si>
    <t>HIBBING</t>
  </si>
  <si>
    <t>HILL CITY</t>
  </si>
  <si>
    <t>HILLMAN</t>
  </si>
  <si>
    <t>HILLS</t>
  </si>
  <si>
    <t>HILLTOP</t>
  </si>
  <si>
    <t>HINCKLEY</t>
  </si>
  <si>
    <t>HITTERDAL</t>
  </si>
  <si>
    <t>HOFFMAN</t>
  </si>
  <si>
    <t>HOKAH</t>
  </si>
  <si>
    <t>HOLDINGFORD</t>
  </si>
  <si>
    <t>HOLLAND</t>
  </si>
  <si>
    <t>HOLLANDALE</t>
  </si>
  <si>
    <t>HOLLOWAY</t>
  </si>
  <si>
    <t>HOLT</t>
  </si>
  <si>
    <t>HOPKINS</t>
  </si>
  <si>
    <t>HOUSTON</t>
  </si>
  <si>
    <t>HOWARD LAKE</t>
  </si>
  <si>
    <t>HOYT LAKES</t>
  </si>
  <si>
    <t>HUGO</t>
  </si>
  <si>
    <t>HUMBOLDT</t>
  </si>
  <si>
    <t>HUTCHINSON</t>
  </si>
  <si>
    <t>IHLEN</t>
  </si>
  <si>
    <t>INDEPENDENCE</t>
  </si>
  <si>
    <t>INTERNATIONAL FALLS</t>
  </si>
  <si>
    <t>INVER GROVE HEIGHTS</t>
  </si>
  <si>
    <t>IONA</t>
  </si>
  <si>
    <t>IRON JUNCTION</t>
  </si>
  <si>
    <t>IRONTON</t>
  </si>
  <si>
    <t>ISANTI</t>
  </si>
  <si>
    <t>ISLE</t>
  </si>
  <si>
    <t>IVANHOE</t>
  </si>
  <si>
    <t>JACKSON</t>
  </si>
  <si>
    <t>JANESVILLE</t>
  </si>
  <si>
    <t>JASPER</t>
  </si>
  <si>
    <t>JEFFERS</t>
  </si>
  <si>
    <t>JENKINS</t>
  </si>
  <si>
    <t>JOHNSON</t>
  </si>
  <si>
    <t>JORDAN</t>
  </si>
  <si>
    <t>KANDIYOHI</t>
  </si>
  <si>
    <t>KARLSTAD</t>
  </si>
  <si>
    <t>KASOTA</t>
  </si>
  <si>
    <t>KASSON</t>
  </si>
  <si>
    <t>KEEWATIN</t>
  </si>
  <si>
    <t>KELLIHER</t>
  </si>
  <si>
    <t>KELLOGG</t>
  </si>
  <si>
    <t>KENNEDY</t>
  </si>
  <si>
    <t>KENNETH</t>
  </si>
  <si>
    <t>KENSINGTON</t>
  </si>
  <si>
    <t>KENT</t>
  </si>
  <si>
    <t>KENYON</t>
  </si>
  <si>
    <t>KERKHOVEN</t>
  </si>
  <si>
    <t>KERRICK</t>
  </si>
  <si>
    <t>KETTLE RIVER</t>
  </si>
  <si>
    <t>KIESTER</t>
  </si>
  <si>
    <t>KILKENNY</t>
  </si>
  <si>
    <t>KIMBALL</t>
  </si>
  <si>
    <t>KINBRAE</t>
  </si>
  <si>
    <t>KINGSTON</t>
  </si>
  <si>
    <t>KINNEY</t>
  </si>
  <si>
    <t>LACRESCENT</t>
  </si>
  <si>
    <t>LAFAYETTE</t>
  </si>
  <si>
    <t>LAKE BENTON</t>
  </si>
  <si>
    <t>LAKE BRONSON</t>
  </si>
  <si>
    <t>LAKE CITY</t>
  </si>
  <si>
    <t>LAKE CRYSTAL</t>
  </si>
  <si>
    <t>LAKE ELMO</t>
  </si>
  <si>
    <t>LAKE HENRY</t>
  </si>
  <si>
    <t>LAKE LILLIAN</t>
  </si>
  <si>
    <t>LAKE PARK</t>
  </si>
  <si>
    <t>LAKE SHORE</t>
  </si>
  <si>
    <t>LAKE ST CROIX BEACH</t>
  </si>
  <si>
    <t>LAKE WILSON</t>
  </si>
  <si>
    <t>LAKEFIELD</t>
  </si>
  <si>
    <t>LAKELAND</t>
  </si>
  <si>
    <t>LAKELAND SHORES</t>
  </si>
  <si>
    <t>LAKEVILLE</t>
  </si>
  <si>
    <t>LAMBERTON</t>
  </si>
  <si>
    <t>LANCASTER</t>
  </si>
  <si>
    <t>LANDFALL</t>
  </si>
  <si>
    <t>LANESBORO</t>
  </si>
  <si>
    <t>LAPORTE</t>
  </si>
  <si>
    <t>LAPRAIRIE</t>
  </si>
  <si>
    <t>LASALLE</t>
  </si>
  <si>
    <t>LASTRUP</t>
  </si>
  <si>
    <t>LAUDERDALE</t>
  </si>
  <si>
    <t>LECENTER</t>
  </si>
  <si>
    <t>LENGBY</t>
  </si>
  <si>
    <t>LEONARD</t>
  </si>
  <si>
    <t>LEONIDAS</t>
  </si>
  <si>
    <t>LEROY</t>
  </si>
  <si>
    <t>LESTER PRAIRIE</t>
  </si>
  <si>
    <t>LESUEUR</t>
  </si>
  <si>
    <t>LEWISTON</t>
  </si>
  <si>
    <t>LEWISVILLE</t>
  </si>
  <si>
    <t>LEXINGTON</t>
  </si>
  <si>
    <t>LILYDALE</t>
  </si>
  <si>
    <t>LINDSTROM</t>
  </si>
  <si>
    <t>LINO LAKES</t>
  </si>
  <si>
    <t>LISMORE</t>
  </si>
  <si>
    <t>LITCHFIELD</t>
  </si>
  <si>
    <t>LITTLE CANADA</t>
  </si>
  <si>
    <t>LITTLE FALLS</t>
  </si>
  <si>
    <t>LITTLEFORK</t>
  </si>
  <si>
    <t>LONG BEACH</t>
  </si>
  <si>
    <t>LONG LAKE</t>
  </si>
  <si>
    <t>LONG PRAIRIE</t>
  </si>
  <si>
    <t>LONGVILLE</t>
  </si>
  <si>
    <t>LONSDALE</t>
  </si>
  <si>
    <t>LORETTO</t>
  </si>
  <si>
    <t>LOUISBURG</t>
  </si>
  <si>
    <t>LOWRY</t>
  </si>
  <si>
    <t>LUCAN</t>
  </si>
  <si>
    <t>LUVERNE</t>
  </si>
  <si>
    <t>LYLE</t>
  </si>
  <si>
    <t>LYND</t>
  </si>
  <si>
    <t>MABEL</t>
  </si>
  <si>
    <t>MADELIA</t>
  </si>
  <si>
    <t>MADISON</t>
  </si>
  <si>
    <t>MADISON LAKE</t>
  </si>
  <si>
    <t>MAGNOLIA</t>
  </si>
  <si>
    <t>MAHNOMEN</t>
  </si>
  <si>
    <t>MAHTOMEDI</t>
  </si>
  <si>
    <t>MANCHESTER</t>
  </si>
  <si>
    <t>MANHATTAN BEACH</t>
  </si>
  <si>
    <t>MANKATO</t>
  </si>
  <si>
    <t>MANTORVILLE</t>
  </si>
  <si>
    <t>MAPLE GROVE</t>
  </si>
  <si>
    <t>MAPLE LAKE</t>
  </si>
  <si>
    <t>MAPLE PLAIN</t>
  </si>
  <si>
    <t>MAPLETON</t>
  </si>
  <si>
    <t>MAPLEVIEW</t>
  </si>
  <si>
    <t>MAPLEWOOD</t>
  </si>
  <si>
    <t>MARBLE</t>
  </si>
  <si>
    <t>MARIETTA</t>
  </si>
  <si>
    <t>MARINE ON ST CROIX</t>
  </si>
  <si>
    <t>MARSHALL</t>
  </si>
  <si>
    <t>MAYER</t>
  </si>
  <si>
    <t>MAYNARD</t>
  </si>
  <si>
    <t>MAZEPPA</t>
  </si>
  <si>
    <t>MCGRATH</t>
  </si>
  <si>
    <t>MCGREGOR</t>
  </si>
  <si>
    <t>MCINTOSH</t>
  </si>
  <si>
    <t>MCKINLEY</t>
  </si>
  <si>
    <t>MEADOWLANDS</t>
  </si>
  <si>
    <t>MEDFORD</t>
  </si>
  <si>
    <t>MEDICINE LAKE</t>
  </si>
  <si>
    <t>MEDINA</t>
  </si>
  <si>
    <t>MEIRE GROVE</t>
  </si>
  <si>
    <t>MELROSE</t>
  </si>
  <si>
    <t>MENAHGA</t>
  </si>
  <si>
    <t>MENDOTA</t>
  </si>
  <si>
    <t>MENDOTA HEIGHTS</t>
  </si>
  <si>
    <t>MENTOR</t>
  </si>
  <si>
    <t>MIDDLE RIVER</t>
  </si>
  <si>
    <t>MIESVILLE</t>
  </si>
  <si>
    <t>MILACA</t>
  </si>
  <si>
    <t>MILAN</t>
  </si>
  <si>
    <t>MILLERVILLE</t>
  </si>
  <si>
    <t>MILLVILLE</t>
  </si>
  <si>
    <t>MILROY</t>
  </si>
  <si>
    <t>MILTONA</t>
  </si>
  <si>
    <t>MINNEAPOLIS</t>
  </si>
  <si>
    <t>MINNEISKA</t>
  </si>
  <si>
    <t>MINNEOTA</t>
  </si>
  <si>
    <t>MINNESOTA CITY</t>
  </si>
  <si>
    <t>MINNESOTA LAKE</t>
  </si>
  <si>
    <t>MINNETONKA</t>
  </si>
  <si>
    <t>MINNETONKA BEACH</t>
  </si>
  <si>
    <t>MINNETRISTA</t>
  </si>
  <si>
    <t>MIZPAH</t>
  </si>
  <si>
    <t>MONTEVIDEO</t>
  </si>
  <si>
    <t>MONTGOMERY</t>
  </si>
  <si>
    <t>MONTICELLO</t>
  </si>
  <si>
    <t>MONTROSE</t>
  </si>
  <si>
    <t>MOORHEAD</t>
  </si>
  <si>
    <t>MOOSE LAKE</t>
  </si>
  <si>
    <t>MORA</t>
  </si>
  <si>
    <t>MORGAN</t>
  </si>
  <si>
    <t>MORRIS</t>
  </si>
  <si>
    <t>MORRISTOWN</t>
  </si>
  <si>
    <t>MORTON</t>
  </si>
  <si>
    <t>MOTLEY</t>
  </si>
  <si>
    <t>MOUND</t>
  </si>
  <si>
    <t>MOUNDS VIEW</t>
  </si>
  <si>
    <t>MOUNTAIN IRON</t>
  </si>
  <si>
    <t>MOUNTAIN LAKE</t>
  </si>
  <si>
    <t>MURDOCK</t>
  </si>
  <si>
    <t>MYRTLE</t>
  </si>
  <si>
    <t>NASHUA</t>
  </si>
  <si>
    <t>NASHWAUK</t>
  </si>
  <si>
    <t>NASSAU</t>
  </si>
  <si>
    <t>NELSON</t>
  </si>
  <si>
    <t>NERSTRAND</t>
  </si>
  <si>
    <t>NEVIS</t>
  </si>
  <si>
    <t>NEW AUBURN</t>
  </si>
  <si>
    <t>NEW BRIGHTON</t>
  </si>
  <si>
    <t>NEW GERMANY</t>
  </si>
  <si>
    <t>NEW HOPE</t>
  </si>
  <si>
    <t>NEW LONDON</t>
  </si>
  <si>
    <t>NEW MUNICH</t>
  </si>
  <si>
    <t>NEW PRAGUE</t>
  </si>
  <si>
    <t>NEW RICHLAND</t>
  </si>
  <si>
    <t>NEW TRIER</t>
  </si>
  <si>
    <t>NEW ULM</t>
  </si>
  <si>
    <t>NEW YORK MILLS</t>
  </si>
  <si>
    <t>NEWFOLDEN</t>
  </si>
  <si>
    <t>NEWPORT</t>
  </si>
  <si>
    <t>NICOLLET</t>
  </si>
  <si>
    <t>NIELSVILLE</t>
  </si>
  <si>
    <t>NIMROD</t>
  </si>
  <si>
    <t>NISSWA</t>
  </si>
  <si>
    <t>NORCROSS</t>
  </si>
  <si>
    <t>NORTH BRANCH</t>
  </si>
  <si>
    <t>NORTH MANKATO</t>
  </si>
  <si>
    <t>NORTH OAKS</t>
  </si>
  <si>
    <t>NORTH ST PAUL</t>
  </si>
  <si>
    <t>NORTHFIELD</t>
  </si>
  <si>
    <t>NORTHOME</t>
  </si>
  <si>
    <t>NORTHROP</t>
  </si>
  <si>
    <t>NORWOOD YOUNG AMERICA</t>
  </si>
  <si>
    <t>NOWTHEN</t>
  </si>
  <si>
    <t>OAK GROVE</t>
  </si>
  <si>
    <t>OAK PARK HEIGHTS</t>
  </si>
  <si>
    <t>OAKDALE</t>
  </si>
  <si>
    <t>ODESSA</t>
  </si>
  <si>
    <t>ODIN</t>
  </si>
  <si>
    <t>OGEMA</t>
  </si>
  <si>
    <t>OGILVIE</t>
  </si>
  <si>
    <t>OKABENA</t>
  </si>
  <si>
    <t>OKLEE</t>
  </si>
  <si>
    <t>OLIVIA</t>
  </si>
  <si>
    <t>ONAMIA</t>
  </si>
  <si>
    <t>ORMSBY</t>
  </si>
  <si>
    <t>ORONO</t>
  </si>
  <si>
    <t>ORONOCO</t>
  </si>
  <si>
    <t>ORR</t>
  </si>
  <si>
    <t>ORTONVILLE</t>
  </si>
  <si>
    <t>OSAKIS</t>
  </si>
  <si>
    <t>OSLO</t>
  </si>
  <si>
    <t>OSSEO</t>
  </si>
  <si>
    <t>OSTRANDER</t>
  </si>
  <si>
    <t>OTSEGO</t>
  </si>
  <si>
    <t>OTTERTAIL</t>
  </si>
  <si>
    <t>OWATONNA</t>
  </si>
  <si>
    <t>PALISADE</t>
  </si>
  <si>
    <t>PARK RAPIDS</t>
  </si>
  <si>
    <t>PARKERS PRAIRIE</t>
  </si>
  <si>
    <t>PAYNESVILLE</t>
  </si>
  <si>
    <t>PEASE</t>
  </si>
  <si>
    <t>PELICAN RAPIDS</t>
  </si>
  <si>
    <t>PEMBERTON</t>
  </si>
  <si>
    <t>PENNOCK</t>
  </si>
  <si>
    <t>PEQUOT LAKES</t>
  </si>
  <si>
    <t>PERHAM</t>
  </si>
  <si>
    <t>PERLEY</t>
  </si>
  <si>
    <t>PETERSON</t>
  </si>
  <si>
    <t>PIERZ</t>
  </si>
  <si>
    <t>PILLAGER</t>
  </si>
  <si>
    <t>PINE CITY</t>
  </si>
  <si>
    <t>PINE ISLAND</t>
  </si>
  <si>
    <t>PINE RIVER</t>
  </si>
  <si>
    <t>PINE SPRINGS</t>
  </si>
  <si>
    <t>PIPESTONE</t>
  </si>
  <si>
    <t>PLAINVIEW</t>
  </si>
  <si>
    <t>PLATO</t>
  </si>
  <si>
    <t>PLUMMER</t>
  </si>
  <si>
    <t>PLYMOUTH</t>
  </si>
  <si>
    <t>PORTER</t>
  </si>
  <si>
    <t>PRESTON</t>
  </si>
  <si>
    <t>PRINCETON</t>
  </si>
  <si>
    <t>PRINSBURG</t>
  </si>
  <si>
    <t>PRIOR LAKE</t>
  </si>
  <si>
    <t>PROCTOR</t>
  </si>
  <si>
    <t>QUAMBA</t>
  </si>
  <si>
    <t>RACINE</t>
  </si>
  <si>
    <t>RAMSEY</t>
  </si>
  <si>
    <t>RANDALL</t>
  </si>
  <si>
    <t>RANDOLPH</t>
  </si>
  <si>
    <t>RANIER</t>
  </si>
  <si>
    <t>RAYMOND</t>
  </si>
  <si>
    <t>RED LAKE FALLS</t>
  </si>
  <si>
    <t>RED WING</t>
  </si>
  <si>
    <t>REDWOOD FALLS</t>
  </si>
  <si>
    <t>REGAL</t>
  </si>
  <si>
    <t>REMER</t>
  </si>
  <si>
    <t>RENVILLE</t>
  </si>
  <si>
    <t>REVERE</t>
  </si>
  <si>
    <t>RICE</t>
  </si>
  <si>
    <t>RICHFIELD</t>
  </si>
  <si>
    <t>RICHMOND</t>
  </si>
  <si>
    <t>RICHVILLE</t>
  </si>
  <si>
    <t>RIVERTON</t>
  </si>
  <si>
    <t>ROBBINSDALE</t>
  </si>
  <si>
    <t>ROCHESTER</t>
  </si>
  <si>
    <t>ROCK CREEK</t>
  </si>
  <si>
    <t>ROCKFORD</t>
  </si>
  <si>
    <t>ROCKVILLE</t>
  </si>
  <si>
    <t>ROGERS</t>
  </si>
  <si>
    <t>ROLLINGSTONE</t>
  </si>
  <si>
    <t>ROOSEVELT</t>
  </si>
  <si>
    <t>ROSCOE</t>
  </si>
  <si>
    <t>ROSE CREEK</t>
  </si>
  <si>
    <t>ROSEAU</t>
  </si>
  <si>
    <t>ROSEMOUNT</t>
  </si>
  <si>
    <t>ROSEVILLE</t>
  </si>
  <si>
    <t>ROTHSAY</t>
  </si>
  <si>
    <t>ROUND LAKE</t>
  </si>
  <si>
    <t>ROYALTON</t>
  </si>
  <si>
    <t>RUSH CITY</t>
  </si>
  <si>
    <t>RUSHFORD</t>
  </si>
  <si>
    <t>RUSHFORD VILLAGE</t>
  </si>
  <si>
    <t>RUSHMORE</t>
  </si>
  <si>
    <t>RUSSELL</t>
  </si>
  <si>
    <t>RUTHTON</t>
  </si>
  <si>
    <t>RUTLEDGE</t>
  </si>
  <si>
    <t>SABIN</t>
  </si>
  <si>
    <t>SACRED HEART</t>
  </si>
  <si>
    <t>SAINT ANTHONY</t>
  </si>
  <si>
    <t>SAINT BONIFACIUS</t>
  </si>
  <si>
    <t>SAINT LOUIS PARK</t>
  </si>
  <si>
    <t>SANBORN</t>
  </si>
  <si>
    <t>SANDSTONE</t>
  </si>
  <si>
    <t>SARGEANT</t>
  </si>
  <si>
    <t>SARTELL</t>
  </si>
  <si>
    <t>SAUK CENTRE</t>
  </si>
  <si>
    <t>SAUK RAPIDS</t>
  </si>
  <si>
    <t>SAVAGE</t>
  </si>
  <si>
    <t>SCANDIA</t>
  </si>
  <si>
    <t>SCANLON</t>
  </si>
  <si>
    <t>SEAFORTH</t>
  </si>
  <si>
    <t>SEBEKA</t>
  </si>
  <si>
    <t>SEDAN</t>
  </si>
  <si>
    <t>SHAFER</t>
  </si>
  <si>
    <t>SHAKOPEE</t>
  </si>
  <si>
    <t>SHELLY</t>
  </si>
  <si>
    <t>SHERBURN</t>
  </si>
  <si>
    <t>SHEVLIN</t>
  </si>
  <si>
    <t>SHOREVIEW</t>
  </si>
  <si>
    <t>SHOREWOOD</t>
  </si>
  <si>
    <t>SILVER BAY</t>
  </si>
  <si>
    <t>SILVER LAKE</t>
  </si>
  <si>
    <t>SKYLINE</t>
  </si>
  <si>
    <t>SLAYTON</t>
  </si>
  <si>
    <t>SLEEPY EYE</t>
  </si>
  <si>
    <t>SOBIESKI</t>
  </si>
  <si>
    <t>SOLWAY</t>
  </si>
  <si>
    <t>SOUTH HAVEN</t>
  </si>
  <si>
    <t>SOUTH ST PAUL</t>
  </si>
  <si>
    <t>SPICER</t>
  </si>
  <si>
    <t>SPRING GROVE</t>
  </si>
  <si>
    <t>SPRING HILL</t>
  </si>
  <si>
    <t>SPRING LAKE PARK</t>
  </si>
  <si>
    <t>SPRING PARK</t>
  </si>
  <si>
    <t>SPRING VALLEY</t>
  </si>
  <si>
    <t>SPRINGFIELD</t>
  </si>
  <si>
    <t>SQUAW LAKE</t>
  </si>
  <si>
    <t>ST ANTHONY</t>
  </si>
  <si>
    <t>ST AUGUSTA</t>
  </si>
  <si>
    <t>ST CHARLES</t>
  </si>
  <si>
    <t>ST CLAIR</t>
  </si>
  <si>
    <t>ST CLOUD</t>
  </si>
  <si>
    <t>ST FRANCIS</t>
  </si>
  <si>
    <t>ST HILAIRE</t>
  </si>
  <si>
    <t>ST JAMES</t>
  </si>
  <si>
    <t>ST JOSEPH</t>
  </si>
  <si>
    <t>ST LEO</t>
  </si>
  <si>
    <t>ST MARTIN</t>
  </si>
  <si>
    <t>ST MARY'S POINT</t>
  </si>
  <si>
    <t>ST MICHAEL</t>
  </si>
  <si>
    <t>ST PAUL</t>
  </si>
  <si>
    <t>ST PAUL PARK</t>
  </si>
  <si>
    <t>ST PETER</t>
  </si>
  <si>
    <t>ST ROSA</t>
  </si>
  <si>
    <t>ST STEPHEN</t>
  </si>
  <si>
    <t>ST VINCENT</t>
  </si>
  <si>
    <t>STACY</t>
  </si>
  <si>
    <t>STAPLES</t>
  </si>
  <si>
    <t>STARBUCK</t>
  </si>
  <si>
    <t>STEEN</t>
  </si>
  <si>
    <t>STEPHEN</t>
  </si>
  <si>
    <t>STEWART</t>
  </si>
  <si>
    <t>STEWARTVILLE</t>
  </si>
  <si>
    <t>STILLWATER</t>
  </si>
  <si>
    <t>STOCKTON</t>
  </si>
  <si>
    <t>STORDEN</t>
  </si>
  <si>
    <t>STRANDQUIST</t>
  </si>
  <si>
    <t>STRATHCONA</t>
  </si>
  <si>
    <t>STURGEON LAKE</t>
  </si>
  <si>
    <t>SUNBURG</t>
  </si>
  <si>
    <t>SUNFISH LAKE</t>
  </si>
  <si>
    <t>SWANVILLE</t>
  </si>
  <si>
    <t>TACONITE</t>
  </si>
  <si>
    <t>TAMARACK</t>
  </si>
  <si>
    <t>TAOPI</t>
  </si>
  <si>
    <t>TAUNTON</t>
  </si>
  <si>
    <t>TAYLORS FALLS</t>
  </si>
  <si>
    <t>TENSTRIKE</t>
  </si>
  <si>
    <t>THIEF RIVER FALLS</t>
  </si>
  <si>
    <t>TINTAH</t>
  </si>
  <si>
    <t>TONKA BAY</t>
  </si>
  <si>
    <t>TOWER</t>
  </si>
  <si>
    <t>TRACY</t>
  </si>
  <si>
    <t>TRAIL</t>
  </si>
  <si>
    <t>TRIMONT</t>
  </si>
  <si>
    <t>TROMMALD</t>
  </si>
  <si>
    <t>TROSKY</t>
  </si>
  <si>
    <t>TRUMAN</t>
  </si>
  <si>
    <t>TURTLE RIVER</t>
  </si>
  <si>
    <t>TWIN LAKES</t>
  </si>
  <si>
    <t>TWIN VALLEY</t>
  </si>
  <si>
    <t>TWO HARBORS</t>
  </si>
  <si>
    <t>TYLER</t>
  </si>
  <si>
    <t>ULEN</t>
  </si>
  <si>
    <t>UNDERWOOD</t>
  </si>
  <si>
    <t>UPSALA</t>
  </si>
  <si>
    <t>URBANK</t>
  </si>
  <si>
    <t>UTICA</t>
  </si>
  <si>
    <t>VADNAIS HEIGHTS</t>
  </si>
  <si>
    <t>VERGAS</t>
  </si>
  <si>
    <t>VERMILLION</t>
  </si>
  <si>
    <t>VERNDALE</t>
  </si>
  <si>
    <t>VERNON CENTER</t>
  </si>
  <si>
    <t>VESTA</t>
  </si>
  <si>
    <t>VICTORIA</t>
  </si>
  <si>
    <t>VIKING</t>
  </si>
  <si>
    <t>VILLARD</t>
  </si>
  <si>
    <t>VINING</t>
  </si>
  <si>
    <t>VIRGINIA</t>
  </si>
  <si>
    <t>WABASHA</t>
  </si>
  <si>
    <t>WABASSO</t>
  </si>
  <si>
    <t>WACONIA</t>
  </si>
  <si>
    <t>WADENA</t>
  </si>
  <si>
    <t>WAHKON</t>
  </si>
  <si>
    <t>WAITE PARK</t>
  </si>
  <si>
    <t>WALDORF</t>
  </si>
  <si>
    <t>WALKER</t>
  </si>
  <si>
    <t>WALNUT GROVE</t>
  </si>
  <si>
    <t>WALTERS</t>
  </si>
  <si>
    <t>WALTHAM</t>
  </si>
  <si>
    <t>WANAMINGO</t>
  </si>
  <si>
    <t>WANDA</t>
  </si>
  <si>
    <t>WARBA</t>
  </si>
  <si>
    <t>WARREN</t>
  </si>
  <si>
    <t>WARROAD</t>
  </si>
  <si>
    <t>WASECA</t>
  </si>
  <si>
    <t>WATERTOWN</t>
  </si>
  <si>
    <t>WATERVILLE</t>
  </si>
  <si>
    <t>WATKINS</t>
  </si>
  <si>
    <t>WATSON</t>
  </si>
  <si>
    <t>WAUBUN</t>
  </si>
  <si>
    <t>WAVERLY</t>
  </si>
  <si>
    <t>WAYZATA</t>
  </si>
  <si>
    <t>WELCOME</t>
  </si>
  <si>
    <t>WELLS</t>
  </si>
  <si>
    <t>WENDELL</t>
  </si>
  <si>
    <t>WEST CONCORD</t>
  </si>
  <si>
    <t>WEST ST PAUL</t>
  </si>
  <si>
    <t>WEST UNION</t>
  </si>
  <si>
    <t>WESTBROOK</t>
  </si>
  <si>
    <t>WESTPORT</t>
  </si>
  <si>
    <t>WHALAN</t>
  </si>
  <si>
    <t>WHEATON</t>
  </si>
  <si>
    <t>WHITE BEAR LAKE</t>
  </si>
  <si>
    <t>WILDER</t>
  </si>
  <si>
    <t>WILLERNIE</t>
  </si>
  <si>
    <t>WILLIAMS</t>
  </si>
  <si>
    <t>WILLMAR</t>
  </si>
  <si>
    <t>WILLOW RIVER</t>
  </si>
  <si>
    <t>WILMONT</t>
  </si>
  <si>
    <t>WILTON</t>
  </si>
  <si>
    <t>WINDOM</t>
  </si>
  <si>
    <t>WINGER</t>
  </si>
  <si>
    <t>WINNEBAGO</t>
  </si>
  <si>
    <t>WINONA</t>
  </si>
  <si>
    <t>WINSTED</t>
  </si>
  <si>
    <t>WINTHROP</t>
  </si>
  <si>
    <t>WINTON</t>
  </si>
  <si>
    <t>WOLF LAKE</t>
  </si>
  <si>
    <t>WOLVERTON</t>
  </si>
  <si>
    <t>WOOD LAKE</t>
  </si>
  <si>
    <t>WOODBURY</t>
  </si>
  <si>
    <t>WOODLAND</t>
  </si>
  <si>
    <t>WOODSTOCK</t>
  </si>
  <si>
    <t>WORTHINGTON</t>
  </si>
  <si>
    <t>WRENSHALL</t>
  </si>
  <si>
    <t>WRIGHT</t>
  </si>
  <si>
    <t>WYKOFF</t>
  </si>
  <si>
    <t>WYOMING</t>
  </si>
  <si>
    <t>ZEMPLE</t>
  </si>
  <si>
    <t>ZIMMERMAN</t>
  </si>
  <si>
    <t>ZUMBRO FALLS</t>
  </si>
  <si>
    <t>ZUMBROTA</t>
  </si>
  <si>
    <t>County Code</t>
  </si>
  <si>
    <t>City Code</t>
  </si>
  <si>
    <t>City Name</t>
  </si>
  <si>
    <t>Pre-1940 Housing Units</t>
  </si>
  <si>
    <t>Housing Units: Total</t>
  </si>
  <si>
    <t>Population 1970</t>
  </si>
  <si>
    <t>Population 1980</t>
  </si>
  <si>
    <t>Population 1990</t>
  </si>
  <si>
    <t>Population 2000</t>
  </si>
  <si>
    <t>Population 2010</t>
  </si>
  <si>
    <t>Peak Population Decline</t>
  </si>
  <si>
    <t>Tax Effort Rate</t>
  </si>
  <si>
    <t>Pre-1940 Housing Percentage</t>
  </si>
  <si>
    <t>Revenue Need Per Capita</t>
  </si>
  <si>
    <t>Unmet Need</t>
  </si>
  <si>
    <t>Aid Gap Percentage</t>
  </si>
  <si>
    <t>City Aid Distribution</t>
  </si>
  <si>
    <t>Minimum Aid</t>
  </si>
  <si>
    <t>Highest Population</t>
  </si>
  <si>
    <t>Transition Factor 2500&lt;Pop&lt;3000</t>
  </si>
  <si>
    <t>Revenue Need: Small Cities</t>
  </si>
  <si>
    <t>Revenue Need: Medium Cities</t>
  </si>
  <si>
    <t>Revenue Need: Large Cities</t>
  </si>
  <si>
    <t>Revenue Need:Small to Medium Cities</t>
  </si>
  <si>
    <t>Revenue Need: Medium to Large Cities</t>
  </si>
  <si>
    <t>Initial Revenue Need</t>
  </si>
  <si>
    <t>City Formula Aid</t>
  </si>
  <si>
    <t>$10 x Population</t>
  </si>
  <si>
    <t>City Aid Distribution - Smallest Minimum Aid</t>
  </si>
  <si>
    <t>Inflation Adjusted Need</t>
  </si>
  <si>
    <t>RICE LAKE</t>
  </si>
  <si>
    <t>Number of Cities receiving LGA</t>
  </si>
  <si>
    <t>Transition Factor 10000&lt;Pop&lt;11000</t>
  </si>
  <si>
    <t>Formula Aid Calculation</t>
  </si>
  <si>
    <t>Data Analysis</t>
  </si>
  <si>
    <t>5% of Net Levy</t>
  </si>
  <si>
    <t>CREDIT RIVER</t>
  </si>
  <si>
    <t>EMPIRE</t>
  </si>
  <si>
    <t>Population 2020</t>
  </si>
  <si>
    <t>Transformed</t>
  </si>
  <si>
    <t>Population</t>
  </si>
  <si>
    <t>Comm/Ind/PU</t>
  </si>
  <si>
    <t>Market Value</t>
  </si>
  <si>
    <t>Total Taxable</t>
  </si>
  <si>
    <t>CIU</t>
  </si>
  <si>
    <t>Percentage</t>
  </si>
  <si>
    <t>Age 65+</t>
  </si>
  <si>
    <t>Total Population</t>
  </si>
  <si>
    <t>City Age Index</t>
  </si>
  <si>
    <t>1600000US2700172</t>
  </si>
  <si>
    <t>Ada city, Minnesota</t>
  </si>
  <si>
    <t>1600000US2700190</t>
  </si>
  <si>
    <t>Adams city, Minnesota</t>
  </si>
  <si>
    <t>1600000US2700262</t>
  </si>
  <si>
    <t>Adrian city, Minnesota</t>
  </si>
  <si>
    <t>1600000US2700316</t>
  </si>
  <si>
    <t>Afton city, Minnesota</t>
  </si>
  <si>
    <t>1600000US2700460</t>
  </si>
  <si>
    <t>Aitkin city, Minnesota</t>
  </si>
  <si>
    <t>1600000US2700496</t>
  </si>
  <si>
    <t>Akeley city, Minnesota</t>
  </si>
  <si>
    <t>1600000US2700622</t>
  </si>
  <si>
    <t>Albany city, Minnesota</t>
  </si>
  <si>
    <t>1600000US2700694</t>
  </si>
  <si>
    <t>Albert Lea city, Minnesota</t>
  </si>
  <si>
    <t>1600000US2700676</t>
  </si>
  <si>
    <t>Alberta city, Minnesota</t>
  </si>
  <si>
    <t>1600000US2700730</t>
  </si>
  <si>
    <t>Albertville city, Minnesota</t>
  </si>
  <si>
    <t>1600000US2700838</t>
  </si>
  <si>
    <t>Alden city, Minnesota</t>
  </si>
  <si>
    <t>1600000US2700892</t>
  </si>
  <si>
    <t>Aldrich city, Minnesota</t>
  </si>
  <si>
    <t>1600000US2700928</t>
  </si>
  <si>
    <t>Alexandria city, Minnesota</t>
  </si>
  <si>
    <t>1600000US2701162</t>
  </si>
  <si>
    <t>Alpha city, Minnesota</t>
  </si>
  <si>
    <t>1600000US2701234</t>
  </si>
  <si>
    <t>Altura city, Minnesota</t>
  </si>
  <si>
    <t>1600000US2701252</t>
  </si>
  <si>
    <t>Alvarado city, Minnesota</t>
  </si>
  <si>
    <t>1600000US2701324</t>
  </si>
  <si>
    <t>Amboy city, Minnesota</t>
  </si>
  <si>
    <t>1600000US2701486</t>
  </si>
  <si>
    <t>Andover city, Minnesota</t>
  </si>
  <si>
    <t>1600000US2701684</t>
  </si>
  <si>
    <t>Annandale city, Minnesota</t>
  </si>
  <si>
    <t>1600000US2701720</t>
  </si>
  <si>
    <t>Anoka city, Minnesota</t>
  </si>
  <si>
    <t>1600000US2701900</t>
  </si>
  <si>
    <t>Apple Valley city, Minnesota</t>
  </si>
  <si>
    <t>1600000US2701864</t>
  </si>
  <si>
    <t>Appleton city, Minnesota</t>
  </si>
  <si>
    <t>1600000US2701972</t>
  </si>
  <si>
    <t>Arco city, Minnesota</t>
  </si>
  <si>
    <t>1600000US2702026</t>
  </si>
  <si>
    <t>Arden Hills city, Minnesota</t>
  </si>
  <si>
    <t>1600000US2702134</t>
  </si>
  <si>
    <t>Argyle city, Minnesota</t>
  </si>
  <si>
    <t>1600000US2702152</t>
  </si>
  <si>
    <t>Arlington city, Minnesota</t>
  </si>
  <si>
    <t>1600000US2702422</t>
  </si>
  <si>
    <t>Ashby city, Minnesota</t>
  </si>
  <si>
    <t>1600000US2702548</t>
  </si>
  <si>
    <t>Askov city, Minnesota</t>
  </si>
  <si>
    <t>1600000US2702692</t>
  </si>
  <si>
    <t>Atwater city, Minnesota</t>
  </si>
  <si>
    <t>1600000US2702728</t>
  </si>
  <si>
    <t>Audubon city, Minnesota</t>
  </si>
  <si>
    <t>1600000US2702872</t>
  </si>
  <si>
    <t>Aurora city, Minnesota</t>
  </si>
  <si>
    <t>1600000US2702908</t>
  </si>
  <si>
    <t>Austin city, Minnesota</t>
  </si>
  <si>
    <t>1600000US2703052</t>
  </si>
  <si>
    <t>Avoca city, Minnesota</t>
  </si>
  <si>
    <t>1600000US2703070</t>
  </si>
  <si>
    <t>Avon city, Minnesota</t>
  </si>
  <si>
    <t>1600000US2703106</t>
  </si>
  <si>
    <t>Babbitt city, Minnesota</t>
  </si>
  <si>
    <t>1600000US2703124</t>
  </si>
  <si>
    <t>Backus city, Minnesota</t>
  </si>
  <si>
    <t>1600000US2703160</t>
  </si>
  <si>
    <t>Badger city, Minnesota</t>
  </si>
  <si>
    <t>1600000US2703196</t>
  </si>
  <si>
    <t>Bagley city, Minnesota</t>
  </si>
  <si>
    <t>1600000US2703250</t>
  </si>
  <si>
    <t>Balaton city, Minnesota</t>
  </si>
  <si>
    <t>1600000US2703574</t>
  </si>
  <si>
    <t>Barnesville city, Minnesota</t>
  </si>
  <si>
    <t>1600000US2703628</t>
  </si>
  <si>
    <t>Barnum city, Minnesota</t>
  </si>
  <si>
    <t>1600000US2703682</t>
  </si>
  <si>
    <t>Barrett city, Minnesota</t>
  </si>
  <si>
    <t>1600000US2703718</t>
  </si>
  <si>
    <t>Barry city, Minnesota</t>
  </si>
  <si>
    <t>1600000US2703970</t>
  </si>
  <si>
    <t>Battle Lake city, Minnesota</t>
  </si>
  <si>
    <t>1600000US2704024</t>
  </si>
  <si>
    <t>Baudette city, Minnesota</t>
  </si>
  <si>
    <t>1600000US2704042</t>
  </si>
  <si>
    <t>Baxter city, Minnesota</t>
  </si>
  <si>
    <t>1600000US2704114</t>
  </si>
  <si>
    <t>Bayport city, Minnesota</t>
  </si>
  <si>
    <t>1600000US2704204</t>
  </si>
  <si>
    <t>Beardsley city, Minnesota</t>
  </si>
  <si>
    <t>1600000US2704456</t>
  </si>
  <si>
    <t>Beaver Bay city, Minnesota</t>
  </si>
  <si>
    <t>1600000US2704492</t>
  </si>
  <si>
    <t>Beaver Creek city, Minnesota</t>
  </si>
  <si>
    <t>1600000US2704618</t>
  </si>
  <si>
    <t>Becker city, Minnesota</t>
  </si>
  <si>
    <t>1600000US2704672</t>
  </si>
  <si>
    <t>Bejou city, Minnesota</t>
  </si>
  <si>
    <t>1600000US2704762</t>
  </si>
  <si>
    <t>Belgrade city, Minnesota</t>
  </si>
  <si>
    <t>1600000US2704834</t>
  </si>
  <si>
    <t>Belle Plaine city, Minnesota</t>
  </si>
  <si>
    <t>1600000US2704798</t>
  </si>
  <si>
    <t>Bellechester city, Minnesota</t>
  </si>
  <si>
    <t>1600000US2704960</t>
  </si>
  <si>
    <t>Bellingham city, Minnesota</t>
  </si>
  <si>
    <t>1600000US2705014</t>
  </si>
  <si>
    <t>Beltrami city, Minnesota</t>
  </si>
  <si>
    <t>1600000US2705050</t>
  </si>
  <si>
    <t>Belview city, Minnesota</t>
  </si>
  <si>
    <t>1600000US2705068</t>
  </si>
  <si>
    <t>Bemidji city, Minnesota</t>
  </si>
  <si>
    <t>1600000US2705104</t>
  </si>
  <si>
    <t>Bena city, Minnesota</t>
  </si>
  <si>
    <t>1600000US2705212</t>
  </si>
  <si>
    <t>Benson city, Minnesota</t>
  </si>
  <si>
    <t>1600000US2705482</t>
  </si>
  <si>
    <t>Bertha city, Minnesota</t>
  </si>
  <si>
    <t>1600000US2705554</t>
  </si>
  <si>
    <t>Bethel city, Minnesota</t>
  </si>
  <si>
    <t>1600000US2705680</t>
  </si>
  <si>
    <t>Big Falls city, Minnesota</t>
  </si>
  <si>
    <t>1600000US2705752</t>
  </si>
  <si>
    <t>Big Lake city, Minnesota</t>
  </si>
  <si>
    <t>1600000US2705644</t>
  </si>
  <si>
    <t>Bigelow city, Minnesota</t>
  </si>
  <si>
    <t>1600000US2705698</t>
  </si>
  <si>
    <t>Bigfork city, Minnesota</t>
  </si>
  <si>
    <t>1600000US2705896</t>
  </si>
  <si>
    <t>Bingham Lake city, Minnesota</t>
  </si>
  <si>
    <t>1600000US2706058</t>
  </si>
  <si>
    <t>Birchwood Village city, Minnesota</t>
  </si>
  <si>
    <t>1600000US2706076</t>
  </si>
  <si>
    <t>Bird Island city, Minnesota</t>
  </si>
  <si>
    <t>1600000US2706112</t>
  </si>
  <si>
    <t>Biscay city, Minnesota</t>
  </si>
  <si>
    <t>1600000US2706148</t>
  </si>
  <si>
    <t>Biwabik city, Minnesota</t>
  </si>
  <si>
    <t>1600000US2706256</t>
  </si>
  <si>
    <t>Blackduck city, Minnesota</t>
  </si>
  <si>
    <t>1600000US2706382</t>
  </si>
  <si>
    <t>Blaine city, Minnesota</t>
  </si>
  <si>
    <t>1600000US2706490</t>
  </si>
  <si>
    <t>Blomkest city, Minnesota</t>
  </si>
  <si>
    <t>1600000US2706580</t>
  </si>
  <si>
    <t>Blooming Prairie city, Minnesota</t>
  </si>
  <si>
    <t>1600000US2706616</t>
  </si>
  <si>
    <t>Bloomington city, Minnesota</t>
  </si>
  <si>
    <t>1600000US2706688</t>
  </si>
  <si>
    <t>Blue Earth city, Minnesota</t>
  </si>
  <si>
    <t>1600000US2706778</t>
  </si>
  <si>
    <t>Bluffton city, Minnesota</t>
  </si>
  <si>
    <t>1600000US2706814</t>
  </si>
  <si>
    <t>Bock city, Minnesota</t>
  </si>
  <si>
    <t>1600000US2707030</t>
  </si>
  <si>
    <t>Borup city, Minnesota</t>
  </si>
  <si>
    <t>1600000US2707048</t>
  </si>
  <si>
    <t>Bovey city, Minnesota</t>
  </si>
  <si>
    <t>1600000US2707066</t>
  </si>
  <si>
    <t>Bowlus city, Minnesota</t>
  </si>
  <si>
    <t>1600000US2707174</t>
  </si>
  <si>
    <t>Boy River city, Minnesota</t>
  </si>
  <si>
    <t>1600000US2707138</t>
  </si>
  <si>
    <t>Boyd city, Minnesota</t>
  </si>
  <si>
    <t>1600000US2707282</t>
  </si>
  <si>
    <t>Braham city, Minnesota</t>
  </si>
  <si>
    <t>1600000US2707300</t>
  </si>
  <si>
    <t>Brainerd city, Minnesota</t>
  </si>
  <si>
    <t>1600000US2707336</t>
  </si>
  <si>
    <t>Brandon city, Minnesota</t>
  </si>
  <si>
    <t>1600000US2707462</t>
  </si>
  <si>
    <t>Breckenridge city, Minnesota</t>
  </si>
  <si>
    <t>1600000US2707516</t>
  </si>
  <si>
    <t>Breezy Point city, Minnesota</t>
  </si>
  <si>
    <t>1600000US2707660</t>
  </si>
  <si>
    <t>Brewster city, Minnesota</t>
  </si>
  <si>
    <t>1600000US2707678</t>
  </si>
  <si>
    <t>Bricelyn city, Minnesota</t>
  </si>
  <si>
    <t>1600000US2707984</t>
  </si>
  <si>
    <t>Brook Park city, Minnesota</t>
  </si>
  <si>
    <t>1600000US2707948</t>
  </si>
  <si>
    <t>Brooklyn Center city, Minnesota</t>
  </si>
  <si>
    <t>1600000US2707966</t>
  </si>
  <si>
    <t>Brooklyn Park city, Minnesota</t>
  </si>
  <si>
    <t>1600000US2708038</t>
  </si>
  <si>
    <t>Brooks city, Minnesota</t>
  </si>
  <si>
    <t>1600000US2708056</t>
  </si>
  <si>
    <t>Brookston city, Minnesota</t>
  </si>
  <si>
    <t>1600000US2708092</t>
  </si>
  <si>
    <t>Brooten city, Minnesota</t>
  </si>
  <si>
    <t>1600000US2708110</t>
  </si>
  <si>
    <t>Browerville city, Minnesota</t>
  </si>
  <si>
    <t>1600000US2708200</t>
  </si>
  <si>
    <t>Browns Valley city, Minnesota</t>
  </si>
  <si>
    <t>1600000US2708164</t>
  </si>
  <si>
    <t>Brownsdale city, Minnesota</t>
  </si>
  <si>
    <t>1600000US2708218</t>
  </si>
  <si>
    <t>Brownsville city, Minnesota</t>
  </si>
  <si>
    <t>1600000US2708254</t>
  </si>
  <si>
    <t>Brownton city, Minnesota</t>
  </si>
  <si>
    <t>1600000US2708290</t>
  </si>
  <si>
    <t>Bruno city, Minnesota</t>
  </si>
  <si>
    <t>1600000US2708416</t>
  </si>
  <si>
    <t>Buckman city, Minnesota</t>
  </si>
  <si>
    <t>1600000US2708452</t>
  </si>
  <si>
    <t>Buffalo city, Minnesota</t>
  </si>
  <si>
    <t>1600000US2708488</t>
  </si>
  <si>
    <t>Buffalo Lake city, Minnesota</t>
  </si>
  <si>
    <t>1600000US2708524</t>
  </si>
  <si>
    <t>Buhl city, Minnesota</t>
  </si>
  <si>
    <t>1600000US2708794</t>
  </si>
  <si>
    <t>Burnsville city, Minnesota</t>
  </si>
  <si>
    <t>1600000US2708902</t>
  </si>
  <si>
    <t>Burtrum city, Minnesota</t>
  </si>
  <si>
    <t>1600000US2708992</t>
  </si>
  <si>
    <t>Butterfield city, Minnesota</t>
  </si>
  <si>
    <t>1600000US2709154</t>
  </si>
  <si>
    <t>Byron city, Minnesota</t>
  </si>
  <si>
    <t>1600000US2709226</t>
  </si>
  <si>
    <t>Caledonia city, Minnesota</t>
  </si>
  <si>
    <t>1600000US2709280</t>
  </si>
  <si>
    <t>Callaway city, Minnesota</t>
  </si>
  <si>
    <t>1600000US2709316</t>
  </si>
  <si>
    <t>Calumet city, Minnesota</t>
  </si>
  <si>
    <t>1600000US2709370</t>
  </si>
  <si>
    <t>Cambridge city, Minnesota</t>
  </si>
  <si>
    <t>1600000US2709496</t>
  </si>
  <si>
    <t>Campbell city, Minnesota</t>
  </si>
  <si>
    <t>1600000US2709604</t>
  </si>
  <si>
    <t>Canby city, Minnesota</t>
  </si>
  <si>
    <t>1600000US2709730</t>
  </si>
  <si>
    <t>Cannon Falls city, Minnesota</t>
  </si>
  <si>
    <t>1600000US2709802</t>
  </si>
  <si>
    <t>Canton city, Minnesota</t>
  </si>
  <si>
    <t>1600000US2709964</t>
  </si>
  <si>
    <t>Carlos city, Minnesota</t>
  </si>
  <si>
    <t>1600000US2710018</t>
  </si>
  <si>
    <t>Carlton city, Minnesota</t>
  </si>
  <si>
    <t>1600000US2710144</t>
  </si>
  <si>
    <t>Carver city, Minnesota</t>
  </si>
  <si>
    <t>1600000US2710252</t>
  </si>
  <si>
    <t>Cass Lake city, Minnesota</t>
  </si>
  <si>
    <t>1600000US2710468</t>
  </si>
  <si>
    <t>Cedar Mills city, Minnesota</t>
  </si>
  <si>
    <t>1600000US2710576</t>
  </si>
  <si>
    <t>Center City city, Minnesota</t>
  </si>
  <si>
    <t>1600000US2710648</t>
  </si>
  <si>
    <t>Centerville city, Minnesota</t>
  </si>
  <si>
    <t>1600000US2710792</t>
  </si>
  <si>
    <t>Ceylon city, Minnesota</t>
  </si>
  <si>
    <t>1600000US2710846</t>
  </si>
  <si>
    <t>Champlin city, Minnesota</t>
  </si>
  <si>
    <t>1600000US2710900</t>
  </si>
  <si>
    <t>Chandler city, Minnesota</t>
  </si>
  <si>
    <t>1600000US2710918</t>
  </si>
  <si>
    <t>Chanhassen city, Minnesota</t>
  </si>
  <si>
    <t>1600000US2710972</t>
  </si>
  <si>
    <t>Chaska city, Minnesota</t>
  </si>
  <si>
    <t>1600000US2711008</t>
  </si>
  <si>
    <t>Chatfield city, Minnesota</t>
  </si>
  <si>
    <t>1600000US2711296</t>
  </si>
  <si>
    <t>Chickamaw Beach city, Minnesota</t>
  </si>
  <si>
    <t>1600000US2711350</t>
  </si>
  <si>
    <t>Chisago City city, Minnesota</t>
  </si>
  <si>
    <t>1600000US2711386</t>
  </si>
  <si>
    <t>Chisholm city, Minnesota</t>
  </si>
  <si>
    <t>1600000US2711440</t>
  </si>
  <si>
    <t>Chokio city, Minnesota</t>
  </si>
  <si>
    <t>1600000US2711494</t>
  </si>
  <si>
    <t>Circle Pines city, Minnesota</t>
  </si>
  <si>
    <t>1600000US2711548</t>
  </si>
  <si>
    <t>Clara City city, Minnesota</t>
  </si>
  <si>
    <t>1600000US2711566</t>
  </si>
  <si>
    <t>Claremont city, Minnesota</t>
  </si>
  <si>
    <t>1600000US2711602</t>
  </si>
  <si>
    <t>Clarissa city, Minnesota</t>
  </si>
  <si>
    <t>1600000US2711656</t>
  </si>
  <si>
    <t>Clarkfield city, Minnesota</t>
  </si>
  <si>
    <t>1600000US2711674</t>
  </si>
  <si>
    <t>Clarks Grove city, Minnesota</t>
  </si>
  <si>
    <t>1600000US2711764</t>
  </si>
  <si>
    <t>Clear Lake city, Minnesota</t>
  </si>
  <si>
    <t>1600000US2711746</t>
  </si>
  <si>
    <t>Clearbrook city, Minnesota</t>
  </si>
  <si>
    <t>1600000US2711800</t>
  </si>
  <si>
    <t>Clearwater city, Minnesota</t>
  </si>
  <si>
    <t>1600000US2711836</t>
  </si>
  <si>
    <t>Clements city, Minnesota</t>
  </si>
  <si>
    <t>1600000US2711872</t>
  </si>
  <si>
    <t>Cleveland city, Minnesota</t>
  </si>
  <si>
    <t>1600000US2711962</t>
  </si>
  <si>
    <t>Climax city, Minnesota</t>
  </si>
  <si>
    <t>1600000US2711980</t>
  </si>
  <si>
    <t>Clinton city, Minnesota</t>
  </si>
  <si>
    <t>1600000US2712088</t>
  </si>
  <si>
    <t>Clitherall city, Minnesota</t>
  </si>
  <si>
    <t>1600000US2712124</t>
  </si>
  <si>
    <t>Clontarf city, Minnesota</t>
  </si>
  <si>
    <t>1600000US2712160</t>
  </si>
  <si>
    <t>Cloquet city, Minnesota</t>
  </si>
  <si>
    <t>1600000US2712376</t>
  </si>
  <si>
    <t>Coates city, Minnesota</t>
  </si>
  <si>
    <t>1600000US2712394</t>
  </si>
  <si>
    <t>Cobden city, Minnesota</t>
  </si>
  <si>
    <t>1600000US2712412</t>
  </si>
  <si>
    <t>Cohasset city, Minnesota</t>
  </si>
  <si>
    <t>1600000US2712430</t>
  </si>
  <si>
    <t>Cokato city, Minnesota</t>
  </si>
  <si>
    <t>1600000US2712484</t>
  </si>
  <si>
    <t>Cold Spring city, Minnesota</t>
  </si>
  <si>
    <t>1600000US2712502</t>
  </si>
  <si>
    <t>Coleraine city, Minnesota</t>
  </si>
  <si>
    <t>1600000US2712664</t>
  </si>
  <si>
    <t>Cologne city, Minnesota</t>
  </si>
  <si>
    <t>1600000US2712700</t>
  </si>
  <si>
    <t>Columbia Heights city, Minnesota</t>
  </si>
  <si>
    <t>1600000US2712718</t>
  </si>
  <si>
    <t>Columbus city, Minnesota</t>
  </si>
  <si>
    <t>1600000US2712772</t>
  </si>
  <si>
    <t>Comfrey city, Minnesota</t>
  </si>
  <si>
    <t>1600000US2712862</t>
  </si>
  <si>
    <t>Comstock city, Minnesota</t>
  </si>
  <si>
    <t>1600000US2712952</t>
  </si>
  <si>
    <t>Conger city, Minnesota</t>
  </si>
  <si>
    <t>1600000US2713006</t>
  </si>
  <si>
    <t>Cook city, Minnesota</t>
  </si>
  <si>
    <t>1600000US2713114</t>
  </si>
  <si>
    <t>Coon Rapids city, Minnesota</t>
  </si>
  <si>
    <t>1600000US2713168</t>
  </si>
  <si>
    <t>Corcoran city, Minnesota</t>
  </si>
  <si>
    <t>1600000US2713384</t>
  </si>
  <si>
    <t>Correll city, Minnesota</t>
  </si>
  <si>
    <t>1600000US2713420</t>
  </si>
  <si>
    <t>Cosmos city, Minnesota</t>
  </si>
  <si>
    <t>1600000US2713456</t>
  </si>
  <si>
    <t>Cottage Grove city, Minnesota</t>
  </si>
  <si>
    <t>1600000US2713564</t>
  </si>
  <si>
    <t>Cottonwood city, Minnesota</t>
  </si>
  <si>
    <t>1600000US2713582</t>
  </si>
  <si>
    <t>Courtland city, Minnesota</t>
  </si>
  <si>
    <t>1600000US2713708</t>
  </si>
  <si>
    <t>Credit River city, Minnesota</t>
  </si>
  <si>
    <t>1600000US2713780</t>
  </si>
  <si>
    <t>Cromwell city, Minnesota</t>
  </si>
  <si>
    <t>1600000US2713870</t>
  </si>
  <si>
    <t>Crookston city, Minnesota</t>
  </si>
  <si>
    <t>1600000US2713924</t>
  </si>
  <si>
    <t>Crosby city, Minnesota</t>
  </si>
  <si>
    <t>1600000US2713978</t>
  </si>
  <si>
    <t>Crosslake city, Minnesota</t>
  </si>
  <si>
    <t>1600000US2714158</t>
  </si>
  <si>
    <t>Crystal city, Minnesota</t>
  </si>
  <si>
    <t>1600000US2714320</t>
  </si>
  <si>
    <t>Currie city, Minnesota</t>
  </si>
  <si>
    <t>1600000US2714428</t>
  </si>
  <si>
    <t>Cuyuna city, Minnesota</t>
  </si>
  <si>
    <t>1600000US2714446</t>
  </si>
  <si>
    <t>Cyrus city, Minnesota</t>
  </si>
  <si>
    <t>1600000US2714518</t>
  </si>
  <si>
    <t>Dakota city, Minnesota</t>
  </si>
  <si>
    <t>1600000US2714626</t>
  </si>
  <si>
    <t>Dalton city, Minnesota</t>
  </si>
  <si>
    <t>1600000US2714716</t>
  </si>
  <si>
    <t>Danube city, Minnesota</t>
  </si>
  <si>
    <t>1600000US2714734</t>
  </si>
  <si>
    <t>Danvers city, Minnesota</t>
  </si>
  <si>
    <t>1600000US2714770</t>
  </si>
  <si>
    <t>Darfur city, Minnesota</t>
  </si>
  <si>
    <t>1600000US2714842</t>
  </si>
  <si>
    <t>Darwin city, Minnesota</t>
  </si>
  <si>
    <t>1600000US2714878</t>
  </si>
  <si>
    <t>Dassel city, Minnesota</t>
  </si>
  <si>
    <t>1600000US2714968</t>
  </si>
  <si>
    <t>Dawson city, Minnesota</t>
  </si>
  <si>
    <t>1600000US2715022</t>
  </si>
  <si>
    <t>Dayton city, Minnesota</t>
  </si>
  <si>
    <t>1600000US2715148</t>
  </si>
  <si>
    <t>Deephaven city, Minnesota</t>
  </si>
  <si>
    <t>1600000US2715184</t>
  </si>
  <si>
    <t>Deer Creek city, Minnesota</t>
  </si>
  <si>
    <t>1600000US2715310</t>
  </si>
  <si>
    <t>Deer River city, Minnesota</t>
  </si>
  <si>
    <t>1600000US2715346</t>
  </si>
  <si>
    <t>Deerwood city, Minnesota</t>
  </si>
  <si>
    <t>1600000US2715418</t>
  </si>
  <si>
    <t>De Graff city, Minnesota</t>
  </si>
  <si>
    <t>1600000US2715454</t>
  </si>
  <si>
    <t>Delano city, Minnesota</t>
  </si>
  <si>
    <t>1600000US2715472</t>
  </si>
  <si>
    <t>Delavan city, Minnesota</t>
  </si>
  <si>
    <t>1600000US2715544</t>
  </si>
  <si>
    <t>Delhi city, Minnesota</t>
  </si>
  <si>
    <t>1600000US2715616</t>
  </si>
  <si>
    <t>Dellwood city, Minnesota</t>
  </si>
  <si>
    <t>1600000US2715670</t>
  </si>
  <si>
    <t>Denham city, Minnesota</t>
  </si>
  <si>
    <t>1600000US2715706</t>
  </si>
  <si>
    <t>Dennison city, Minnesota</t>
  </si>
  <si>
    <t>1600000US2715724</t>
  </si>
  <si>
    <t>Dent city, Minnesota</t>
  </si>
  <si>
    <t>1600000US2715832</t>
  </si>
  <si>
    <t>Detroit Lakes city, Minnesota</t>
  </si>
  <si>
    <t>1600000US2715886</t>
  </si>
  <si>
    <t>Dexter city, Minnesota</t>
  </si>
  <si>
    <t>1600000US2715976</t>
  </si>
  <si>
    <t>Dilworth city, Minnesota</t>
  </si>
  <si>
    <t>1600000US2715994</t>
  </si>
  <si>
    <t>Dodge Center city, Minnesota</t>
  </si>
  <si>
    <t>1600000US2716030</t>
  </si>
  <si>
    <t>Donaldson city, Minnesota</t>
  </si>
  <si>
    <t>1600000US2716084</t>
  </si>
  <si>
    <t>Donnelly city, Minnesota</t>
  </si>
  <si>
    <t>1600000US2716156</t>
  </si>
  <si>
    <t>Doran city, Minnesota</t>
  </si>
  <si>
    <t>1600000US2716264</t>
  </si>
  <si>
    <t>Dover city, Minnesota</t>
  </si>
  <si>
    <t>1600000US2716300</t>
  </si>
  <si>
    <t>Dovray city, Minnesota</t>
  </si>
  <si>
    <t>1600000US2717000</t>
  </si>
  <si>
    <t>Duluth city, Minnesota</t>
  </si>
  <si>
    <t>1600000US2717090</t>
  </si>
  <si>
    <t>Dumont city, Minnesota</t>
  </si>
  <si>
    <t>1600000US2717126</t>
  </si>
  <si>
    <t>Dundas city, Minnesota</t>
  </si>
  <si>
    <t>1600000US2717144</t>
  </si>
  <si>
    <t>Dundee city, Minnesota</t>
  </si>
  <si>
    <t>1600000US2717180</t>
  </si>
  <si>
    <t>Dunnell city, Minnesota</t>
  </si>
  <si>
    <t>1600000US2717288</t>
  </si>
  <si>
    <t>Eagan city, Minnesota</t>
  </si>
  <si>
    <t>1600000US2717342</t>
  </si>
  <si>
    <t>Eagle Bend city, Minnesota</t>
  </si>
  <si>
    <t>1600000US2717378</t>
  </si>
  <si>
    <t>Eagle Lake city, Minnesota</t>
  </si>
  <si>
    <t>1600000US2717486</t>
  </si>
  <si>
    <t>East Bethel city, Minnesota</t>
  </si>
  <si>
    <t>1600000US2717612</t>
  </si>
  <si>
    <t>East Grand Forks city, Minnesota</t>
  </si>
  <si>
    <t>1600000US2717630</t>
  </si>
  <si>
    <t>East Gull Lake city, Minnesota</t>
  </si>
  <si>
    <t>1600000US2717738</t>
  </si>
  <si>
    <t>Easton city, Minnesota</t>
  </si>
  <si>
    <t>1600000US2717900</t>
  </si>
  <si>
    <t>Echo city, Minnesota</t>
  </si>
  <si>
    <t>1600000US2718116</t>
  </si>
  <si>
    <t>Eden Prairie city, Minnesota</t>
  </si>
  <si>
    <t>1600000US2718134</t>
  </si>
  <si>
    <t>Eden Valley city, Minnesota</t>
  </si>
  <si>
    <t>1600000US2718152</t>
  </si>
  <si>
    <t>Edgerton city, Minnesota</t>
  </si>
  <si>
    <t>1600000US2718188</t>
  </si>
  <si>
    <t>Edina city, Minnesota</t>
  </si>
  <si>
    <t>1600000US2718260</t>
  </si>
  <si>
    <t>Effie city, Minnesota</t>
  </si>
  <si>
    <t>1600000US2718368</t>
  </si>
  <si>
    <t>Eitzen city, Minnesota</t>
  </si>
  <si>
    <t>1600000US2718386</t>
  </si>
  <si>
    <t>Elba city, Minnesota</t>
  </si>
  <si>
    <t>1600000US2718458</t>
  </si>
  <si>
    <t>Elbow Lake city, Minnesota</t>
  </si>
  <si>
    <t>1600000US2718530</t>
  </si>
  <si>
    <t>Elgin city, Minnesota</t>
  </si>
  <si>
    <t>1600000US2718566</t>
  </si>
  <si>
    <t>Elizabeth city, Minnesota</t>
  </si>
  <si>
    <t>1600000US2718674</t>
  </si>
  <si>
    <t>Elk River city, Minnesota</t>
  </si>
  <si>
    <t>1600000US2718662</t>
  </si>
  <si>
    <t>Elko New Market city, Minnesota</t>
  </si>
  <si>
    <t>1600000US2718728</t>
  </si>
  <si>
    <t>Elkton city, Minnesota</t>
  </si>
  <si>
    <t>1600000US2718746</t>
  </si>
  <si>
    <t>Ellendale city, Minnesota</t>
  </si>
  <si>
    <t>1600000US2718836</t>
  </si>
  <si>
    <t>Ellsworth city, Minnesota</t>
  </si>
  <si>
    <t>1600000US2718872</t>
  </si>
  <si>
    <t>Elmdale city, Minnesota</t>
  </si>
  <si>
    <t>1600000US2718998</t>
  </si>
  <si>
    <t>Elmore city, Minnesota</t>
  </si>
  <si>
    <t>1600000US2719088</t>
  </si>
  <si>
    <t>Elrosa city, Minnesota</t>
  </si>
  <si>
    <t>1600000US2719142</t>
  </si>
  <si>
    <t>Ely city, Minnesota</t>
  </si>
  <si>
    <t>1600000US2719160</t>
  </si>
  <si>
    <t>Elysian city, Minnesota</t>
  </si>
  <si>
    <t>1600000US2719286</t>
  </si>
  <si>
    <t>Emily city, Minnesota</t>
  </si>
  <si>
    <t>1600000US2719340</t>
  </si>
  <si>
    <t>Emmons city, Minnesota</t>
  </si>
  <si>
    <t>0600000US2703719376</t>
  </si>
  <si>
    <t>Empire township, Dakota County, Minnesota</t>
  </si>
  <si>
    <t>1600000US2719556</t>
  </si>
  <si>
    <t>Erhard city, Minnesota</t>
  </si>
  <si>
    <t>1600000US2719700</t>
  </si>
  <si>
    <t>Erskine city, Minnesota</t>
  </si>
  <si>
    <t>1600000US2719880</t>
  </si>
  <si>
    <t>Evan city, Minnesota</t>
  </si>
  <si>
    <t>1600000US2719898</t>
  </si>
  <si>
    <t>Evansville city, Minnesota</t>
  </si>
  <si>
    <t>1600000US2719934</t>
  </si>
  <si>
    <t>Eveleth city, Minnesota</t>
  </si>
  <si>
    <t>1600000US2720078</t>
  </si>
  <si>
    <t>Excelsior city, Minnesota</t>
  </si>
  <si>
    <t>1600000US2720114</t>
  </si>
  <si>
    <t>Eyota city, Minnesota</t>
  </si>
  <si>
    <t>1600000US2720222</t>
  </si>
  <si>
    <t>Fairfax city, Minnesota</t>
  </si>
  <si>
    <t>1600000US2720330</t>
  </si>
  <si>
    <t>Fairmont city, Minnesota</t>
  </si>
  <si>
    <t>1600000US2720420</t>
  </si>
  <si>
    <t>Falcon Heights city, Minnesota</t>
  </si>
  <si>
    <t>1600000US2720546</t>
  </si>
  <si>
    <t>Faribault city, Minnesota</t>
  </si>
  <si>
    <t>1600000US2720618</t>
  </si>
  <si>
    <t>Farmington city, Minnesota</t>
  </si>
  <si>
    <t>1600000US2720690</t>
  </si>
  <si>
    <t>Farwell city, Minnesota</t>
  </si>
  <si>
    <t>1600000US2720798</t>
  </si>
  <si>
    <t>Federal Dam city, Minnesota</t>
  </si>
  <si>
    <t>1600000US2720834</t>
  </si>
  <si>
    <t>Felton city, Minnesota</t>
  </si>
  <si>
    <t>1600000US2720906</t>
  </si>
  <si>
    <t>Fergus Falls city, Minnesota</t>
  </si>
  <si>
    <t>1600000US2720978</t>
  </si>
  <si>
    <t>Fertile city, Minnesota</t>
  </si>
  <si>
    <t>1600000US2721032</t>
  </si>
  <si>
    <t>Fifty Lakes city, Minnesota</t>
  </si>
  <si>
    <t>1600000US2721122</t>
  </si>
  <si>
    <t>Finlayson city, Minnesota</t>
  </si>
  <si>
    <t>1600000US2721158</t>
  </si>
  <si>
    <t>Fisher city, Minnesota</t>
  </si>
  <si>
    <t>1600000US2721266</t>
  </si>
  <si>
    <t>Flensburg city, Minnesota</t>
  </si>
  <si>
    <t>1600000US2721338</t>
  </si>
  <si>
    <t>Floodwood city, Minnesota</t>
  </si>
  <si>
    <t>1600000US2721410</t>
  </si>
  <si>
    <t>Florence city, Minnesota</t>
  </si>
  <si>
    <t>1600000US2721536</t>
  </si>
  <si>
    <t>Foley city, Minnesota</t>
  </si>
  <si>
    <t>1600000US2721608</t>
  </si>
  <si>
    <t>Forada city, Minnesota</t>
  </si>
  <si>
    <t>1600000US2721770</t>
  </si>
  <si>
    <t>Forest Lake city, Minnesota</t>
  </si>
  <si>
    <t>1600000US2721824</t>
  </si>
  <si>
    <t>Foreston city, Minnesota</t>
  </si>
  <si>
    <t>1600000US2721932</t>
  </si>
  <si>
    <t>Fort Ripley city, Minnesota</t>
  </si>
  <si>
    <t>1600000US2721986</t>
  </si>
  <si>
    <t>Fosston city, Minnesota</t>
  </si>
  <si>
    <t>1600000US2722094</t>
  </si>
  <si>
    <t>Fountain city, Minnesota</t>
  </si>
  <si>
    <t>1600000US2722202</t>
  </si>
  <si>
    <t>Foxhome city, Minnesota</t>
  </si>
  <si>
    <t>1600000US2722364</t>
  </si>
  <si>
    <t>Franklin city, Minnesota</t>
  </si>
  <si>
    <t>1600000US2722472</t>
  </si>
  <si>
    <t>Frazee city, Minnesota</t>
  </si>
  <si>
    <t>1600000US2722526</t>
  </si>
  <si>
    <t>Freeborn city, Minnesota</t>
  </si>
  <si>
    <t>1600000US2722652</t>
  </si>
  <si>
    <t>Freeport city, Minnesota</t>
  </si>
  <si>
    <t>1600000US2722814</t>
  </si>
  <si>
    <t>Fridley city, Minnesota</t>
  </si>
  <si>
    <t>1600000US2722940</t>
  </si>
  <si>
    <t>Frost city, Minnesota</t>
  </si>
  <si>
    <t>1600000US2722958</t>
  </si>
  <si>
    <t>Fulda city, Minnesota</t>
  </si>
  <si>
    <t>1600000US2722976</t>
  </si>
  <si>
    <t>Funkley city, Minnesota</t>
  </si>
  <si>
    <t>1600000US2723120</t>
  </si>
  <si>
    <t>Garfield city, Minnesota</t>
  </si>
  <si>
    <t>1600000US2723192</t>
  </si>
  <si>
    <t>Garrison city, Minnesota</t>
  </si>
  <si>
    <t>1600000US2723228</t>
  </si>
  <si>
    <t>Garvin city, Minnesota</t>
  </si>
  <si>
    <t>1600000US2723246</t>
  </si>
  <si>
    <t>Gary city, Minnesota</t>
  </si>
  <si>
    <t>1600000US2723300</t>
  </si>
  <si>
    <t>Gaylord city, Minnesota</t>
  </si>
  <si>
    <t>1600000US2723318</t>
  </si>
  <si>
    <t>Gem Lake city, Minnesota</t>
  </si>
  <si>
    <t>1600000US2723354</t>
  </si>
  <si>
    <t>Geneva city, Minnesota</t>
  </si>
  <si>
    <t>1600000US2723444</t>
  </si>
  <si>
    <t>Genola city, Minnesota</t>
  </si>
  <si>
    <t>1600000US2723498</t>
  </si>
  <si>
    <t>Georgetown city, Minnesota</t>
  </si>
  <si>
    <t>1600000US2723660</t>
  </si>
  <si>
    <t>Ghent city, Minnesota</t>
  </si>
  <si>
    <t>1600000US2723678</t>
  </si>
  <si>
    <t>Gibbon city, Minnesota</t>
  </si>
  <si>
    <t>1600000US2723714</t>
  </si>
  <si>
    <t>Gilbert city, Minnesota</t>
  </si>
  <si>
    <t>1600000US2723804</t>
  </si>
  <si>
    <t>Gilman city, Minnesota</t>
  </si>
  <si>
    <t>1600000US2723948</t>
  </si>
  <si>
    <t>Glencoe city, Minnesota</t>
  </si>
  <si>
    <t>1600000US2724056</t>
  </si>
  <si>
    <t>Glenville city, Minnesota</t>
  </si>
  <si>
    <t>1600000US2724074</t>
  </si>
  <si>
    <t>Glenwood city, Minnesota</t>
  </si>
  <si>
    <t>1600000US2724182</t>
  </si>
  <si>
    <t>Glyndon city, Minnesota</t>
  </si>
  <si>
    <t>1600000US2724308</t>
  </si>
  <si>
    <t>Golden Valley city, Minnesota</t>
  </si>
  <si>
    <t>1600000US2724344</t>
  </si>
  <si>
    <t>Gonvick city, Minnesota</t>
  </si>
  <si>
    <t>1600000US2724506</t>
  </si>
  <si>
    <t>Good Thunder city, Minnesota</t>
  </si>
  <si>
    <t>1600000US2724398</t>
  </si>
  <si>
    <t>Goodhue city, Minnesota</t>
  </si>
  <si>
    <t>1600000US2724470</t>
  </si>
  <si>
    <t>Goodridge city, Minnesota</t>
  </si>
  <si>
    <t>1600000US2724524</t>
  </si>
  <si>
    <t>Goodview city, Minnesota</t>
  </si>
  <si>
    <t>1600000US2724758</t>
  </si>
  <si>
    <t>Graceville city, Minnesota</t>
  </si>
  <si>
    <t>1600000US2724884</t>
  </si>
  <si>
    <t>Granada city, Minnesota</t>
  </si>
  <si>
    <t>1600000US2724992</t>
  </si>
  <si>
    <t>Grand Marais city, Minnesota</t>
  </si>
  <si>
    <t>1600000US2725010</t>
  </si>
  <si>
    <t>Grand Meadow city, Minnesota</t>
  </si>
  <si>
    <t>1600000US2725118</t>
  </si>
  <si>
    <t>Grand Rapids city, Minnesota</t>
  </si>
  <si>
    <t>1600000US2725280</t>
  </si>
  <si>
    <t>Granite Falls city, Minnesota</t>
  </si>
  <si>
    <t>1600000US2725334</t>
  </si>
  <si>
    <t>Grant city, Minnesota</t>
  </si>
  <si>
    <t>1600000US2725424</t>
  </si>
  <si>
    <t>Grasston city, Minnesota</t>
  </si>
  <si>
    <t>1600000US2725658</t>
  </si>
  <si>
    <t>Green Isle city, Minnesota</t>
  </si>
  <si>
    <t>1600000US2725604</t>
  </si>
  <si>
    <t>Greenbush city, Minnesota</t>
  </si>
  <si>
    <t>1600000US2725622</t>
  </si>
  <si>
    <t>Greenfield city, Minnesota</t>
  </si>
  <si>
    <t>1600000US2725874</t>
  </si>
  <si>
    <t>Greenwald city, Minnesota</t>
  </si>
  <si>
    <t>1600000US2725918</t>
  </si>
  <si>
    <t>Greenwood city, Minnesota</t>
  </si>
  <si>
    <t>1600000US2726000</t>
  </si>
  <si>
    <t>Grey Eagle city, Minnesota</t>
  </si>
  <si>
    <t>1600000US2726126</t>
  </si>
  <si>
    <t>Grove City city, Minnesota</t>
  </si>
  <si>
    <t>1600000US2726216</t>
  </si>
  <si>
    <t>Grygla city, Minnesota</t>
  </si>
  <si>
    <t>1600000US2726270</t>
  </si>
  <si>
    <t>Gully city, Minnesota</t>
  </si>
  <si>
    <t>1600000US2726378</t>
  </si>
  <si>
    <t>Hackensack city, Minnesota</t>
  </si>
  <si>
    <t>1600000US2726450</t>
  </si>
  <si>
    <t>Hadley city, Minnesota</t>
  </si>
  <si>
    <t>1600000US2726576</t>
  </si>
  <si>
    <t>Hallock city, Minnesota</t>
  </si>
  <si>
    <t>1600000US2726612</t>
  </si>
  <si>
    <t>Halma city, Minnesota</t>
  </si>
  <si>
    <t>1600000US2726630</t>
  </si>
  <si>
    <t>Halstad city, Minnesota</t>
  </si>
  <si>
    <t>1600000US2726738</t>
  </si>
  <si>
    <t>Ham Lake city, Minnesota</t>
  </si>
  <si>
    <t>1600000US2726666</t>
  </si>
  <si>
    <t>Hamburg city, Minnesota</t>
  </si>
  <si>
    <t>1600000US2726828</t>
  </si>
  <si>
    <t>Hammond city, Minnesota</t>
  </si>
  <si>
    <t>1600000US2726864</t>
  </si>
  <si>
    <t>Hampton city, Minnesota</t>
  </si>
  <si>
    <t>1600000US2726936</t>
  </si>
  <si>
    <t>Hancock city, Minnesota</t>
  </si>
  <si>
    <t>1600000US2726972</t>
  </si>
  <si>
    <t>Hanley Falls city, Minnesota</t>
  </si>
  <si>
    <t>1600000US2726990</t>
  </si>
  <si>
    <t>Hanover city, Minnesota</t>
  </si>
  <si>
    <t>1600000US2727008</t>
  </si>
  <si>
    <t>Hanska city, Minnesota</t>
  </si>
  <si>
    <t>1600000US2727098</t>
  </si>
  <si>
    <t>Harding city, Minnesota</t>
  </si>
  <si>
    <t>1600000US2727116</t>
  </si>
  <si>
    <t>Hardwick city, Minnesota</t>
  </si>
  <si>
    <t>1600000US2727188</t>
  </si>
  <si>
    <t>Harmony city, Minnesota</t>
  </si>
  <si>
    <t>1600000US2727278</t>
  </si>
  <si>
    <t>Harris city, Minnesota</t>
  </si>
  <si>
    <t>1600000US2727404</t>
  </si>
  <si>
    <t>Hartland city, Minnesota</t>
  </si>
  <si>
    <t>1600000US2727530</t>
  </si>
  <si>
    <t>Hastings city, Minnesota</t>
  </si>
  <si>
    <t>1600000US2727566</t>
  </si>
  <si>
    <t>Hatfield city, Minnesota</t>
  </si>
  <si>
    <t>1600000US2727746</t>
  </si>
  <si>
    <t>Hawley city, Minnesota</t>
  </si>
  <si>
    <t>1600000US2727872</t>
  </si>
  <si>
    <t>Hayfield city, Minnesota</t>
  </si>
  <si>
    <t>1600000US2727944</t>
  </si>
  <si>
    <t>Hayward city, Minnesota</t>
  </si>
  <si>
    <t>1600000US2728016</t>
  </si>
  <si>
    <t>Hazel Run city, Minnesota</t>
  </si>
  <si>
    <t>1600000US2728124</t>
  </si>
  <si>
    <t>Hector city, Minnesota</t>
  </si>
  <si>
    <t>1600000US2728214</t>
  </si>
  <si>
    <t>Heidelberg city, Minnesota</t>
  </si>
  <si>
    <t>1600000US2728394</t>
  </si>
  <si>
    <t>Henderson city, Minnesota</t>
  </si>
  <si>
    <t>1600000US2728430</t>
  </si>
  <si>
    <t>Hendricks city, Minnesota</t>
  </si>
  <si>
    <t>1600000US2728484</t>
  </si>
  <si>
    <t>Hendrum city, Minnesota</t>
  </si>
  <si>
    <t>1600000US2728520</t>
  </si>
  <si>
    <t>Henning city, Minnesota</t>
  </si>
  <si>
    <t>1600000US2728574</t>
  </si>
  <si>
    <t>Henriette city, Minnesota</t>
  </si>
  <si>
    <t>1600000US2728646</t>
  </si>
  <si>
    <t>Herman city, Minnesota</t>
  </si>
  <si>
    <t>1600000US2728682</t>
  </si>
  <si>
    <t>Hermantown city, Minnesota</t>
  </si>
  <si>
    <t>1600000US2728700</t>
  </si>
  <si>
    <t>Heron Lake city, Minnesota</t>
  </si>
  <si>
    <t>1600000US2728754</t>
  </si>
  <si>
    <t>Hewitt city, Minnesota</t>
  </si>
  <si>
    <t>1600000US2728790</t>
  </si>
  <si>
    <t>Hibbing city, Minnesota</t>
  </si>
  <si>
    <t>1600000US2729096</t>
  </si>
  <si>
    <t>Hill City city, Minnesota</t>
  </si>
  <si>
    <t>1600000US2729150</t>
  </si>
  <si>
    <t>Hillman city, Minnesota</t>
  </si>
  <si>
    <t>1600000US2729204</t>
  </si>
  <si>
    <t>Hills city, Minnesota</t>
  </si>
  <si>
    <t>1600000US2729258</t>
  </si>
  <si>
    <t>Hilltop city, Minnesota</t>
  </si>
  <si>
    <t>1600000US2729294</t>
  </si>
  <si>
    <t>Hinckley city, Minnesota</t>
  </si>
  <si>
    <t>1600000US2729402</t>
  </si>
  <si>
    <t>Hitterdal city, Minnesota</t>
  </si>
  <si>
    <t>1600000US2729474</t>
  </si>
  <si>
    <t>Hoffman city, Minnesota</t>
  </si>
  <si>
    <t>1600000US2729510</t>
  </si>
  <si>
    <t>Hokah city, Minnesota</t>
  </si>
  <si>
    <t>1600000US2729582</t>
  </si>
  <si>
    <t>Holdingford city, Minnesota</t>
  </si>
  <si>
    <t>1600000US2729618</t>
  </si>
  <si>
    <t>Holland city, Minnesota</t>
  </si>
  <si>
    <t>1600000US2729636</t>
  </si>
  <si>
    <t>Hollandale city, Minnesota</t>
  </si>
  <si>
    <t>1600000US2729672</t>
  </si>
  <si>
    <t>Holloway city, Minnesota</t>
  </si>
  <si>
    <t>1600000US2729870</t>
  </si>
  <si>
    <t>Holt city, Minnesota</t>
  </si>
  <si>
    <t>1600000US2730140</t>
  </si>
  <si>
    <t>Hopkins city, Minnesota</t>
  </si>
  <si>
    <t>1600000US2730230</t>
  </si>
  <si>
    <t>Houston city, Minnesota</t>
  </si>
  <si>
    <t>1600000US2730284</t>
  </si>
  <si>
    <t>Howard Lake city, Minnesota</t>
  </si>
  <si>
    <t>1600000US2730302</t>
  </si>
  <si>
    <t>Hoyt Lakes city, Minnesota</t>
  </si>
  <si>
    <t>1600000US2730392</t>
  </si>
  <si>
    <t>Hugo city, Minnesota</t>
  </si>
  <si>
    <t>1600000US2730446</t>
  </si>
  <si>
    <t>Humboldt city, Minnesota</t>
  </si>
  <si>
    <t>1600000US2730644</t>
  </si>
  <si>
    <t>Hutchinson city, Minnesota</t>
  </si>
  <si>
    <t>1600000US2730806</t>
  </si>
  <si>
    <t>Ihlen city, Minnesota</t>
  </si>
  <si>
    <t>1600000US2730842</t>
  </si>
  <si>
    <t>Independence city, Minnesota</t>
  </si>
  <si>
    <t>1600000US2731040</t>
  </si>
  <si>
    <t>International Falls city, Minnesota</t>
  </si>
  <si>
    <t>1600000US2731076</t>
  </si>
  <si>
    <t>Inver Grove Heights city, Minnesota</t>
  </si>
  <si>
    <t>1600000US2731094</t>
  </si>
  <si>
    <t>Iona city, Minnesota</t>
  </si>
  <si>
    <t>1600000US2731238</t>
  </si>
  <si>
    <t>Iron Junction city, Minnesota</t>
  </si>
  <si>
    <t>1600000US2731274</t>
  </si>
  <si>
    <t>Ironton city, Minnesota</t>
  </si>
  <si>
    <t>1600000US2731328</t>
  </si>
  <si>
    <t>Isanti city, Minnesota</t>
  </si>
  <si>
    <t>1600000US2731472</t>
  </si>
  <si>
    <t>Isle city, Minnesota</t>
  </si>
  <si>
    <t>1600000US2731526</t>
  </si>
  <si>
    <t>Ivanhoe city, Minnesota</t>
  </si>
  <si>
    <t>1600000US2731562</t>
  </si>
  <si>
    <t>Jackson city, Minnesota</t>
  </si>
  <si>
    <t>1600000US2731706</t>
  </si>
  <si>
    <t>Janesville city, Minnesota</t>
  </si>
  <si>
    <t>1600000US2731760</t>
  </si>
  <si>
    <t>Jasper city, Minnesota</t>
  </si>
  <si>
    <t>1600000US2731796</t>
  </si>
  <si>
    <t>Jeffers city, Minnesota</t>
  </si>
  <si>
    <t>1600000US2731832</t>
  </si>
  <si>
    <t>Jenkins city, Minnesota</t>
  </si>
  <si>
    <t>1600000US2732012</t>
  </si>
  <si>
    <t>Johnson city, Minnesota</t>
  </si>
  <si>
    <t>1600000US2732174</t>
  </si>
  <si>
    <t>Jordan city, Minnesota</t>
  </si>
  <si>
    <t>1600000US2732372</t>
  </si>
  <si>
    <t>Kandiyohi city, Minnesota</t>
  </si>
  <si>
    <t>1600000US2732444</t>
  </si>
  <si>
    <t>Karlstad city, Minnesota</t>
  </si>
  <si>
    <t>1600000US2732462</t>
  </si>
  <si>
    <t>Kasota city, Minnesota</t>
  </si>
  <si>
    <t>1600000US2732498</t>
  </si>
  <si>
    <t>Kasson city, Minnesota</t>
  </si>
  <si>
    <t>1600000US2732570</t>
  </si>
  <si>
    <t>Keewatin city, Minnesota</t>
  </si>
  <si>
    <t>1600000US2732606</t>
  </si>
  <si>
    <t>Kelliher city, Minnesota</t>
  </si>
  <si>
    <t>1600000US2732642</t>
  </si>
  <si>
    <t>Kellogg city, Minnesota</t>
  </si>
  <si>
    <t>1600000US2732732</t>
  </si>
  <si>
    <t>Kennedy city, Minnesota</t>
  </si>
  <si>
    <t>1600000US2732750</t>
  </si>
  <si>
    <t>Kenneth city, Minnesota</t>
  </si>
  <si>
    <t>1600000US2732768</t>
  </si>
  <si>
    <t>Kensington city, Minnesota</t>
  </si>
  <si>
    <t>1600000US2732786</t>
  </si>
  <si>
    <t>Kent city, Minnesota</t>
  </si>
  <si>
    <t>1600000US2732840</t>
  </si>
  <si>
    <t>Kenyon city, Minnesota</t>
  </si>
  <si>
    <t>1600000US2732876</t>
  </si>
  <si>
    <t>Kerkhoven city, Minnesota</t>
  </si>
  <si>
    <t>1600000US2732912</t>
  </si>
  <si>
    <t>Kerrick city, Minnesota</t>
  </si>
  <si>
    <t>1600000US2732966</t>
  </si>
  <si>
    <t>Kettle River city, Minnesota</t>
  </si>
  <si>
    <t>1600000US2733056</t>
  </si>
  <si>
    <t>Kiester city, Minnesota</t>
  </si>
  <si>
    <t>1600000US2733110</t>
  </si>
  <si>
    <t>Kilkenny city, Minnesota</t>
  </si>
  <si>
    <t>1600000US2733164</t>
  </si>
  <si>
    <t>Kimball city, Minnesota</t>
  </si>
  <si>
    <t>1600000US2733236</t>
  </si>
  <si>
    <t>Kinbrae city, Minnesota</t>
  </si>
  <si>
    <t>1600000US2733344</t>
  </si>
  <si>
    <t>Kingston city, Minnesota</t>
  </si>
  <si>
    <t>1600000US2733416</t>
  </si>
  <si>
    <t>Kinney city, Minnesota</t>
  </si>
  <si>
    <t>1600000US2733866</t>
  </si>
  <si>
    <t>La Crescent city, Minnesota</t>
  </si>
  <si>
    <t>1600000US2733920</t>
  </si>
  <si>
    <t>Lafayette city, Minnesota</t>
  </si>
  <si>
    <t>1600000US2734100</t>
  </si>
  <si>
    <t>Lake Benton city, Minnesota</t>
  </si>
  <si>
    <t>1600000US2734136</t>
  </si>
  <si>
    <t>Lake Bronson city, Minnesota</t>
  </si>
  <si>
    <t>1600000US2734172</t>
  </si>
  <si>
    <t>Lake City city, Minnesota</t>
  </si>
  <si>
    <t>1600000US2734190</t>
  </si>
  <si>
    <t>Lake Crystal city, Minnesota</t>
  </si>
  <si>
    <t>1600000US2734244</t>
  </si>
  <si>
    <t>Lake Elmo city, Minnesota</t>
  </si>
  <si>
    <t>1600000US2734478</t>
  </si>
  <si>
    <t>Lake Henry city, Minnesota</t>
  </si>
  <si>
    <t>1600000US2734676</t>
  </si>
  <si>
    <t>Lake Lillian city, Minnesota</t>
  </si>
  <si>
    <t>1600000US2734784</t>
  </si>
  <si>
    <t>Lake Park city, Minnesota</t>
  </si>
  <si>
    <t>1600000US2734928</t>
  </si>
  <si>
    <t>Lake Shore city, Minnesota</t>
  </si>
  <si>
    <t>1600000US2734865</t>
  </si>
  <si>
    <t>Lake St. Croix Beach city, Minnesota</t>
  </si>
  <si>
    <t>1600000US2735198</t>
  </si>
  <si>
    <t>Lake Wilson city, Minnesota</t>
  </si>
  <si>
    <t>1600000US2734316</t>
  </si>
  <si>
    <t>Lakefield city, Minnesota</t>
  </si>
  <si>
    <t>1600000US2734622</t>
  </si>
  <si>
    <t>Lakeland city, Minnesota</t>
  </si>
  <si>
    <t>1600000US2734658</t>
  </si>
  <si>
    <t>Lakeland Shores city, Minnesota</t>
  </si>
  <si>
    <t>1600000US2735180</t>
  </si>
  <si>
    <t>Lakeville city, Minnesota</t>
  </si>
  <si>
    <t>1600000US2735288</t>
  </si>
  <si>
    <t>Lamberton city, Minnesota</t>
  </si>
  <si>
    <t>1600000US2735378</t>
  </si>
  <si>
    <t>Lancaster city, Minnesota</t>
  </si>
  <si>
    <t>1600000US2735414</t>
  </si>
  <si>
    <t>Landfall city, Minnesota</t>
  </si>
  <si>
    <t>1600000US2735450</t>
  </si>
  <si>
    <t>Lanesboro city, Minnesota</t>
  </si>
  <si>
    <t>1600000US2735612</t>
  </si>
  <si>
    <t>Laporte city, Minnesota</t>
  </si>
  <si>
    <t>1600000US2735648</t>
  </si>
  <si>
    <t>La Prairie city, Minnesota</t>
  </si>
  <si>
    <t>1600000US2735702</t>
  </si>
  <si>
    <t>La Salle city, Minnesota</t>
  </si>
  <si>
    <t>1600000US2735720</t>
  </si>
  <si>
    <t>Lastrup city, Minnesota</t>
  </si>
  <si>
    <t>1600000US2735738</t>
  </si>
  <si>
    <t>Lauderdale city, Minnesota</t>
  </si>
  <si>
    <t>1600000US2736134</t>
  </si>
  <si>
    <t>Le Center city, Minnesota</t>
  </si>
  <si>
    <t>1600000US2736404</t>
  </si>
  <si>
    <t>Lengby city, Minnesota</t>
  </si>
  <si>
    <t>1600000US2736494</t>
  </si>
  <si>
    <t>Leonard city, Minnesota</t>
  </si>
  <si>
    <t>1600000US2736530</t>
  </si>
  <si>
    <t>Leonidas city, Minnesota</t>
  </si>
  <si>
    <t>1600000US2736620</t>
  </si>
  <si>
    <t>Le Roy city, Minnesota</t>
  </si>
  <si>
    <t>1600000US2736728</t>
  </si>
  <si>
    <t>Lester Prairie city, Minnesota</t>
  </si>
  <si>
    <t>1600000US2736746</t>
  </si>
  <si>
    <t>Le Sueur city, Minnesota</t>
  </si>
  <si>
    <t>1600000US2736800</t>
  </si>
  <si>
    <t>Lewiston city, Minnesota</t>
  </si>
  <si>
    <t>1600000US2736818</t>
  </si>
  <si>
    <t>Lewisville city, Minnesota</t>
  </si>
  <si>
    <t>1600000US2736836</t>
  </si>
  <si>
    <t>Lexington city, Minnesota</t>
  </si>
  <si>
    <t>1600000US2737016</t>
  </si>
  <si>
    <t>Lilydale city, Minnesota</t>
  </si>
  <si>
    <t>1600000US2737304</t>
  </si>
  <si>
    <t>Lindstrom city, Minnesota</t>
  </si>
  <si>
    <t>1600000US2737322</t>
  </si>
  <si>
    <t>Lino Lakes city, Minnesota</t>
  </si>
  <si>
    <t>1600000US2737412</t>
  </si>
  <si>
    <t>Lismore city, Minnesota</t>
  </si>
  <si>
    <t>1600000US2737448</t>
  </si>
  <si>
    <t>Litchfield city, Minnesota</t>
  </si>
  <si>
    <t>1600000US2737502</t>
  </si>
  <si>
    <t>Little Canada city, Minnesota</t>
  </si>
  <si>
    <t>1600000US2737556</t>
  </si>
  <si>
    <t>Little Falls city, Minnesota</t>
  </si>
  <si>
    <t>1600000US2737592</t>
  </si>
  <si>
    <t>Littlefork city, Minnesota</t>
  </si>
  <si>
    <t>1600000US2737970</t>
  </si>
  <si>
    <t>Long Beach city, Minnesota</t>
  </si>
  <si>
    <t>1600000US2738006</t>
  </si>
  <si>
    <t>Long Lake city, Minnesota</t>
  </si>
  <si>
    <t>1600000US2738060</t>
  </si>
  <si>
    <t>Long Prairie city, Minnesota</t>
  </si>
  <si>
    <t>1600000US2738114</t>
  </si>
  <si>
    <t>Longville city, Minnesota</t>
  </si>
  <si>
    <t>1600000US2738150</t>
  </si>
  <si>
    <t>Lonsdale city, Minnesota</t>
  </si>
  <si>
    <t>1600000US2738222</t>
  </si>
  <si>
    <t>Loretto city, Minnesota</t>
  </si>
  <si>
    <t>1600000US2738258</t>
  </si>
  <si>
    <t>Louisburg city, Minnesota</t>
  </si>
  <si>
    <t>1600000US2738366</t>
  </si>
  <si>
    <t>Lowry city, Minnesota</t>
  </si>
  <si>
    <t>1600000US2738420</t>
  </si>
  <si>
    <t>Lucan city, Minnesota</t>
  </si>
  <si>
    <t>1600000US2738564</t>
  </si>
  <si>
    <t>Luverne city, Minnesota</t>
  </si>
  <si>
    <t>1600000US2738654</t>
  </si>
  <si>
    <t>Lyle city, Minnesota</t>
  </si>
  <si>
    <t>1600000US2738708</t>
  </si>
  <si>
    <t>Lynd city, Minnesota</t>
  </si>
  <si>
    <t>1600000US2738888</t>
  </si>
  <si>
    <t>Mabel city, Minnesota</t>
  </si>
  <si>
    <t>1600000US2739230</t>
  </si>
  <si>
    <t>Madelia city, Minnesota</t>
  </si>
  <si>
    <t>1600000US2739266</t>
  </si>
  <si>
    <t>Madison city, Minnesota</t>
  </si>
  <si>
    <t>1600000US2739320</t>
  </si>
  <si>
    <t>Madison Lake city, Minnesota</t>
  </si>
  <si>
    <t>1600000US2739338</t>
  </si>
  <si>
    <t>Magnolia city, Minnesota</t>
  </si>
  <si>
    <t>1600000US2739392</t>
  </si>
  <si>
    <t>Mahnomen city, Minnesota</t>
  </si>
  <si>
    <t>1600000US2739428</t>
  </si>
  <si>
    <t>Mahtomedi city, Minnesota</t>
  </si>
  <si>
    <t>1600000US2739716</t>
  </si>
  <si>
    <t>Manchester city, Minnesota</t>
  </si>
  <si>
    <t>1600000US2739806</t>
  </si>
  <si>
    <t>Manhattan Beach city, Minnesota</t>
  </si>
  <si>
    <t>1600000US2739878</t>
  </si>
  <si>
    <t>Mankato city, Minnesota</t>
  </si>
  <si>
    <t>1600000US2739986</t>
  </si>
  <si>
    <t>Mantorville city, Minnesota</t>
  </si>
  <si>
    <t>1600000US2740166</t>
  </si>
  <si>
    <t>Maple Grove city, Minnesota</t>
  </si>
  <si>
    <t>1600000US2740220</t>
  </si>
  <si>
    <t>Maple Lake city, Minnesota</t>
  </si>
  <si>
    <t>1600000US2740256</t>
  </si>
  <si>
    <t>Maple Plain city, Minnesota</t>
  </si>
  <si>
    <t>1600000US2740310</t>
  </si>
  <si>
    <t>Mapleton city, Minnesota</t>
  </si>
  <si>
    <t>1600000US2740346</t>
  </si>
  <si>
    <t>Mapleview city, Minnesota</t>
  </si>
  <si>
    <t>1600000US2740382</t>
  </si>
  <si>
    <t>Maplewood city, Minnesota</t>
  </si>
  <si>
    <t>1600000US2740418</t>
  </si>
  <si>
    <t>Marble city, Minnesota</t>
  </si>
  <si>
    <t>1600000US2740526</t>
  </si>
  <si>
    <t>Marietta city, Minnesota</t>
  </si>
  <si>
    <t>1600000US2740562</t>
  </si>
  <si>
    <t>Marine on St. Croix city, Minnesota</t>
  </si>
  <si>
    <t>1600000US2740688</t>
  </si>
  <si>
    <t>Marshall city, Minnesota</t>
  </si>
  <si>
    <t>1600000US2741138</t>
  </si>
  <si>
    <t>Mayer city, Minnesota</t>
  </si>
  <si>
    <t>1600000US2741210</t>
  </si>
  <si>
    <t>Maynard city, Minnesota</t>
  </si>
  <si>
    <t>1600000US2741282</t>
  </si>
  <si>
    <t>Mazeppa city, Minnesota</t>
  </si>
  <si>
    <t>1600000US2738996</t>
  </si>
  <si>
    <t>McGrath city, Minnesota</t>
  </si>
  <si>
    <t>1600000US2739014</t>
  </si>
  <si>
    <t>McGregor city, Minnesota</t>
  </si>
  <si>
    <t>1600000US2739050</t>
  </si>
  <si>
    <t>McIntosh city, Minnesota</t>
  </si>
  <si>
    <t>1600000US2739140</t>
  </si>
  <si>
    <t>McKinley city, Minnesota</t>
  </si>
  <si>
    <t>1600000US2741372</t>
  </si>
  <si>
    <t>Meadowlands city, Minnesota</t>
  </si>
  <si>
    <t>1600000US2741426</t>
  </si>
  <si>
    <t>Medford city, Minnesota</t>
  </si>
  <si>
    <t>1600000US2741462</t>
  </si>
  <si>
    <t>Medicine Lake city, Minnesota</t>
  </si>
  <si>
    <t>1600000US2741480</t>
  </si>
  <si>
    <t>Medina city, Minnesota</t>
  </si>
  <si>
    <t>1600000US2741534</t>
  </si>
  <si>
    <t>Meire Grove city, Minnesota</t>
  </si>
  <si>
    <t>1600000US2741570</t>
  </si>
  <si>
    <t>Melrose city, Minnesota</t>
  </si>
  <si>
    <t>1600000US2741660</t>
  </si>
  <si>
    <t>Menahga city, Minnesota</t>
  </si>
  <si>
    <t>1600000US2741678</t>
  </si>
  <si>
    <t>Mendota city, Minnesota</t>
  </si>
  <si>
    <t>1600000US2741696</t>
  </si>
  <si>
    <t>Mendota Heights city, Minnesota</t>
  </si>
  <si>
    <t>1600000US2741714</t>
  </si>
  <si>
    <t>Mentor city, Minnesota</t>
  </si>
  <si>
    <t>1600000US2741912</t>
  </si>
  <si>
    <t>Middle River city, Minnesota</t>
  </si>
  <si>
    <t>1600000US2742092</t>
  </si>
  <si>
    <t>Miesville city, Minnesota</t>
  </si>
  <si>
    <t>1600000US2742110</t>
  </si>
  <si>
    <t>Milaca city, Minnesota</t>
  </si>
  <si>
    <t>1600000US2742146</t>
  </si>
  <si>
    <t>Milan city, Minnesota</t>
  </si>
  <si>
    <t>1600000US2742254</t>
  </si>
  <si>
    <t>Millerville city, Minnesota</t>
  </si>
  <si>
    <t>1600000US2742290</t>
  </si>
  <si>
    <t>Millville city, Minnesota</t>
  </si>
  <si>
    <t>1600000US2742362</t>
  </si>
  <si>
    <t>Milroy city, Minnesota</t>
  </si>
  <si>
    <t>1600000US2742398</t>
  </si>
  <si>
    <t>Miltona city, Minnesota</t>
  </si>
  <si>
    <t>1600000US2743000</t>
  </si>
  <si>
    <t>Minneapolis city, Minnesota</t>
  </si>
  <si>
    <t>1600000US2743036</t>
  </si>
  <si>
    <t>Minneiska city, Minnesota</t>
  </si>
  <si>
    <t>1600000US2743126</t>
  </si>
  <si>
    <t>Minneota city, Minnesota</t>
  </si>
  <si>
    <t>1600000US2743144</t>
  </si>
  <si>
    <t>Minnesota City city, Minnesota</t>
  </si>
  <si>
    <t>1600000US2743198</t>
  </si>
  <si>
    <t>Minnesota Lake city, Minnesota</t>
  </si>
  <si>
    <t>1600000US2743252</t>
  </si>
  <si>
    <t>Minnetonka city, Minnesota</t>
  </si>
  <si>
    <t>1600000US2743270</t>
  </si>
  <si>
    <t>Minnetonka Beach city, Minnesota</t>
  </si>
  <si>
    <t>1600000US2743306</t>
  </si>
  <si>
    <t>Minnetrista city, Minnesota</t>
  </si>
  <si>
    <t>1600000US2743540</t>
  </si>
  <si>
    <t>Mizpah city, Minnesota</t>
  </si>
  <si>
    <t>1600000US2743720</t>
  </si>
  <si>
    <t>Montevideo city, Minnesota</t>
  </si>
  <si>
    <t>1600000US2743738</t>
  </si>
  <si>
    <t>Montgomery city, Minnesota</t>
  </si>
  <si>
    <t>1600000US2743774</t>
  </si>
  <si>
    <t>Monticello city, Minnesota</t>
  </si>
  <si>
    <t>1600000US2743810</t>
  </si>
  <si>
    <t>Montrose city, Minnesota</t>
  </si>
  <si>
    <t>1600000US2743864</t>
  </si>
  <si>
    <t>Moorhead city, Minnesota</t>
  </si>
  <si>
    <t>1600000US2743954</t>
  </si>
  <si>
    <t>Moose Lake city, Minnesota</t>
  </si>
  <si>
    <t>1600000US2744044</t>
  </si>
  <si>
    <t>Mora city, Minnesota</t>
  </si>
  <si>
    <t>1600000US2744116</t>
  </si>
  <si>
    <t>Morgan city, Minnesota</t>
  </si>
  <si>
    <t>1600000US2744242</t>
  </si>
  <si>
    <t>Morris city, Minnesota</t>
  </si>
  <si>
    <t>1600000US2744296</t>
  </si>
  <si>
    <t>Morristown city, Minnesota</t>
  </si>
  <si>
    <t>1600000US2744368</t>
  </si>
  <si>
    <t>Morton city, Minnesota</t>
  </si>
  <si>
    <t>1600000US2744422</t>
  </si>
  <si>
    <t>Motley city, Minnesota</t>
  </si>
  <si>
    <t>1600000US2744476</t>
  </si>
  <si>
    <t>Mound city, Minnesota</t>
  </si>
  <si>
    <t>1600000US2744530</t>
  </si>
  <si>
    <t>Mounds View city, Minnesota</t>
  </si>
  <si>
    <t>1600000US2744548</t>
  </si>
  <si>
    <t>Mountain Iron city, Minnesota</t>
  </si>
  <si>
    <t>1600000US2744566</t>
  </si>
  <si>
    <t>Mountain Lake city, Minnesota</t>
  </si>
  <si>
    <t>1600000US2744818</t>
  </si>
  <si>
    <t>Murdock city, Minnesota</t>
  </si>
  <si>
    <t>1600000US2744890</t>
  </si>
  <si>
    <t>Myrtle city, Minnesota</t>
  </si>
  <si>
    <t>1600000US2744944</t>
  </si>
  <si>
    <t>Nashua city, Minnesota</t>
  </si>
  <si>
    <t>1600000US2744980</t>
  </si>
  <si>
    <t>Nashwauk city, Minnesota</t>
  </si>
  <si>
    <t>1600000US2745016</t>
  </si>
  <si>
    <t>Nassau city, Minnesota</t>
  </si>
  <si>
    <t>1600000US2745106</t>
  </si>
  <si>
    <t>Nelson city, Minnesota</t>
  </si>
  <si>
    <t>1600000US2745196</t>
  </si>
  <si>
    <t>Nerstrand city, Minnesota</t>
  </si>
  <si>
    <t>1600000US2745340</t>
  </si>
  <si>
    <t>Nevis city, Minnesota</t>
  </si>
  <si>
    <t>1600000US2745376</t>
  </si>
  <si>
    <t>New Auburn city, Minnesota</t>
  </si>
  <si>
    <t>1600000US2745430</t>
  </si>
  <si>
    <t>New Brighton city, Minnesota</t>
  </si>
  <si>
    <t>1600000US2745556</t>
  </si>
  <si>
    <t>New Germany city, Minnesota</t>
  </si>
  <si>
    <t>1600000US2745628</t>
  </si>
  <si>
    <t>New Hope city, Minnesota</t>
  </si>
  <si>
    <t>1600000US2745682</t>
  </si>
  <si>
    <t>New London city, Minnesota</t>
  </si>
  <si>
    <t>1600000US2745772</t>
  </si>
  <si>
    <t>New Munich city, Minnesota</t>
  </si>
  <si>
    <t>1600000US2745808</t>
  </si>
  <si>
    <t>New Prague city, Minnesota</t>
  </si>
  <si>
    <t>1600000US2745862</t>
  </si>
  <si>
    <t>New Richland city, Minnesota</t>
  </si>
  <si>
    <t>1600000US2746024</t>
  </si>
  <si>
    <t>New Trier city, Minnesota</t>
  </si>
  <si>
    <t>1600000US2746042</t>
  </si>
  <si>
    <t>New Ulm city, Minnesota</t>
  </si>
  <si>
    <t>1600000US2746060</t>
  </si>
  <si>
    <t>New York Mills city, Minnesota</t>
  </si>
  <si>
    <t>1600000US2745520</t>
  </si>
  <si>
    <t>Newfolden city, Minnesota</t>
  </si>
  <si>
    <t>1600000US2745790</t>
  </si>
  <si>
    <t>Newport city, Minnesota</t>
  </si>
  <si>
    <t>1600000US2746150</t>
  </si>
  <si>
    <t>Nicollet city, Minnesota</t>
  </si>
  <si>
    <t>1600000US2746258</t>
  </si>
  <si>
    <t>Nielsville city, Minnesota</t>
  </si>
  <si>
    <t>1600000US2746294</t>
  </si>
  <si>
    <t>Nimrod city, Minnesota</t>
  </si>
  <si>
    <t>1600000US2746348</t>
  </si>
  <si>
    <t>Nisswa city, Minnesota</t>
  </si>
  <si>
    <t>1600000US2746492</t>
  </si>
  <si>
    <t>Norcross city, Minnesota</t>
  </si>
  <si>
    <t>1600000US2746798</t>
  </si>
  <si>
    <t>North Branch city, Minnesota</t>
  </si>
  <si>
    <t>1600000US2747068</t>
  </si>
  <si>
    <t>North Mankato city, Minnesota</t>
  </si>
  <si>
    <t>1600000US2747104</t>
  </si>
  <si>
    <t>North Oaks city, Minnesota</t>
  </si>
  <si>
    <t>1600000US2747221</t>
  </si>
  <si>
    <t>North St. Paul city, Minnesota</t>
  </si>
  <si>
    <t>1600000US2746924</t>
  </si>
  <si>
    <t>Northfield city, Minnesota</t>
  </si>
  <si>
    <t>1600000US2747122</t>
  </si>
  <si>
    <t>Northome city, Minnesota</t>
  </si>
  <si>
    <t>1600000US2747212</t>
  </si>
  <si>
    <t>Northrop city, Minnesota</t>
  </si>
  <si>
    <t>1600000US2747520</t>
  </si>
  <si>
    <t>Norwood Young America city, Minnesota</t>
  </si>
  <si>
    <t>1600000US2747536</t>
  </si>
  <si>
    <t>Nowthen city, Minnesota</t>
  </si>
  <si>
    <t>1600000US2747690</t>
  </si>
  <si>
    <t>Oak Grove city, Minnesota</t>
  </si>
  <si>
    <t>1600000US2747914</t>
  </si>
  <si>
    <t>Oak Park Heights city, Minnesota</t>
  </si>
  <si>
    <t>1600000US2747680</t>
  </si>
  <si>
    <t>Oakdale city, Minnesota</t>
  </si>
  <si>
    <t>1600000US2748058</t>
  </si>
  <si>
    <t>Odessa city, Minnesota</t>
  </si>
  <si>
    <t>1600000US2748094</t>
  </si>
  <si>
    <t>Odin city, Minnesota</t>
  </si>
  <si>
    <t>1600000US2748130</t>
  </si>
  <si>
    <t>Ogema city, Minnesota</t>
  </si>
  <si>
    <t>1600000US2748166</t>
  </si>
  <si>
    <t>Ogilvie city, Minnesota</t>
  </si>
  <si>
    <t>1600000US2748184</t>
  </si>
  <si>
    <t>Okabena city, Minnesota</t>
  </si>
  <si>
    <t>1600000US2748202</t>
  </si>
  <si>
    <t>Oklee city, Minnesota</t>
  </si>
  <si>
    <t>1600000US2748256</t>
  </si>
  <si>
    <t>Olivia city, Minnesota</t>
  </si>
  <si>
    <t>1600000US2748310</t>
  </si>
  <si>
    <t>Onamia city, Minnesota</t>
  </si>
  <si>
    <t>1600000US2748562</t>
  </si>
  <si>
    <t>Ormsby city, Minnesota</t>
  </si>
  <si>
    <t>1600000US2748580</t>
  </si>
  <si>
    <t>Orono city, Minnesota</t>
  </si>
  <si>
    <t>1600000US2748598</t>
  </si>
  <si>
    <t>Oronoco city, Minnesota</t>
  </si>
  <si>
    <t>1600000US2748634</t>
  </si>
  <si>
    <t>Orr city, Minnesota</t>
  </si>
  <si>
    <t>1600000US2748706</t>
  </si>
  <si>
    <t>Ortonville city, Minnesota</t>
  </si>
  <si>
    <t>1600000US2748796</t>
  </si>
  <si>
    <t>Osakis city, Minnesota</t>
  </si>
  <si>
    <t>1600000US2748976</t>
  </si>
  <si>
    <t>Oslo city, Minnesota</t>
  </si>
  <si>
    <t>1600000US2749012</t>
  </si>
  <si>
    <t>Osseo city, Minnesota</t>
  </si>
  <si>
    <t>1600000US2749030</t>
  </si>
  <si>
    <t>Ostrander city, Minnesota</t>
  </si>
  <si>
    <t>1600000US2749138</t>
  </si>
  <si>
    <t>Otsego city, Minnesota</t>
  </si>
  <si>
    <t>1600000US2749210</t>
  </si>
  <si>
    <t>Ottertail city, Minnesota</t>
  </si>
  <si>
    <t>1600000US2749300</t>
  </si>
  <si>
    <t>Owatonna city, Minnesota</t>
  </si>
  <si>
    <t>1600000US2749498</t>
  </si>
  <si>
    <t>Palisade city, Minnesota</t>
  </si>
  <si>
    <t>1600000US2749768</t>
  </si>
  <si>
    <t>Park Rapids city, Minnesota</t>
  </si>
  <si>
    <t>1600000US2749732</t>
  </si>
  <si>
    <t>Parkers Prairie city, Minnesota</t>
  </si>
  <si>
    <t>1600000US2749966</t>
  </si>
  <si>
    <t>Paynesville city, Minnesota</t>
  </si>
  <si>
    <t>1600000US2750056</t>
  </si>
  <si>
    <t>Pease city, Minnesota</t>
  </si>
  <si>
    <t>1600000US2750164</t>
  </si>
  <si>
    <t>Pelican Rapids city, Minnesota</t>
  </si>
  <si>
    <t>1600000US2750200</t>
  </si>
  <si>
    <t>Pemberton city, Minnesota</t>
  </si>
  <si>
    <t>1600000US2750344</t>
  </si>
  <si>
    <t>Pennock city, Minnesota</t>
  </si>
  <si>
    <t>1600000US2750416</t>
  </si>
  <si>
    <t>Pequot Lakes city, Minnesota</t>
  </si>
  <si>
    <t>1600000US2750470</t>
  </si>
  <si>
    <t>Perham city, Minnesota</t>
  </si>
  <si>
    <t>1600000US2750506</t>
  </si>
  <si>
    <t>Perley city, Minnesota</t>
  </si>
  <si>
    <t>1600000US2750596</t>
  </si>
  <si>
    <t>Peterson city, Minnesota</t>
  </si>
  <si>
    <t>1600000US2750776</t>
  </si>
  <si>
    <t>Pierz city, Minnesota</t>
  </si>
  <si>
    <t>1600000US2750902</t>
  </si>
  <si>
    <t>Pillager city, Minnesota</t>
  </si>
  <si>
    <t>1600000US2751064</t>
  </si>
  <si>
    <t>Pine City city, Minnesota</t>
  </si>
  <si>
    <t>1600000US2751136</t>
  </si>
  <si>
    <t>Pine Island city, Minnesota</t>
  </si>
  <si>
    <t>1600000US2751280</t>
  </si>
  <si>
    <t>Pine River city, Minnesota</t>
  </si>
  <si>
    <t>1600000US2751316</t>
  </si>
  <si>
    <t>Pine Springs city, Minnesota</t>
  </si>
  <si>
    <t>1600000US2751388</t>
  </si>
  <si>
    <t>Pipestone city, Minnesota</t>
  </si>
  <si>
    <t>1600000US2751424</t>
  </si>
  <si>
    <t>Plainview city, Minnesota</t>
  </si>
  <si>
    <t>1600000US2751460</t>
  </si>
  <si>
    <t>Plato city, Minnesota</t>
  </si>
  <si>
    <t>1600000US2751712</t>
  </si>
  <si>
    <t>Plummer city, Minnesota</t>
  </si>
  <si>
    <t>1600000US2751730</t>
  </si>
  <si>
    <t>Plymouth city, Minnesota</t>
  </si>
  <si>
    <t>1600000US2752144</t>
  </si>
  <si>
    <t>Porter city, Minnesota</t>
  </si>
  <si>
    <t>1600000US2752450</t>
  </si>
  <si>
    <t>Preston city, Minnesota</t>
  </si>
  <si>
    <t>1600000US2752522</t>
  </si>
  <si>
    <t>Princeton city, Minnesota</t>
  </si>
  <si>
    <t>1600000US2752558</t>
  </si>
  <si>
    <t>Prinsburg city, Minnesota</t>
  </si>
  <si>
    <t>1600000US2752594</t>
  </si>
  <si>
    <t>Prior Lake city, Minnesota</t>
  </si>
  <si>
    <t>1600000US2752630</t>
  </si>
  <si>
    <t>Proctor city, Minnesota</t>
  </si>
  <si>
    <t>1600000US2752756</t>
  </si>
  <si>
    <t>Quamba city, Minnesota</t>
  </si>
  <si>
    <t>1600000US2752882</t>
  </si>
  <si>
    <t>Racine city, Minnesota</t>
  </si>
  <si>
    <t>1600000US2753026</t>
  </si>
  <si>
    <t>Ramsey city, Minnesota</t>
  </si>
  <si>
    <t>1600000US2753080</t>
  </si>
  <si>
    <t>Randall city, Minnesota</t>
  </si>
  <si>
    <t>1600000US2753098</t>
  </si>
  <si>
    <t>Randolph city, Minnesota</t>
  </si>
  <si>
    <t>1600000US2753134</t>
  </si>
  <si>
    <t>Ranier city, Minnesota</t>
  </si>
  <si>
    <t>1600000US2753296</t>
  </si>
  <si>
    <t>Raymond city, Minnesota</t>
  </si>
  <si>
    <t>1600000US2753476</t>
  </si>
  <si>
    <t>Red Lake Falls city, Minnesota</t>
  </si>
  <si>
    <t>1600000US2753620</t>
  </si>
  <si>
    <t>Red Wing city, Minnesota</t>
  </si>
  <si>
    <t>1600000US2753656</t>
  </si>
  <si>
    <t>Redwood Falls city, Minnesota</t>
  </si>
  <si>
    <t>1600000US2753710</t>
  </si>
  <si>
    <t>Regal city, Minnesota</t>
  </si>
  <si>
    <t>1600000US2753782</t>
  </si>
  <si>
    <t>Remer city, Minnesota</t>
  </si>
  <si>
    <t>1600000US2753890</t>
  </si>
  <si>
    <t>Renville city, Minnesota</t>
  </si>
  <si>
    <t>1600000US2753908</t>
  </si>
  <si>
    <t>Revere city, Minnesota</t>
  </si>
  <si>
    <t>1600000US2753998</t>
  </si>
  <si>
    <t>Rice city, Minnesota</t>
  </si>
  <si>
    <t>1600000US2754060</t>
  </si>
  <si>
    <t>Rice Lake city, Minnesota</t>
  </si>
  <si>
    <t>1600000US2754214</t>
  </si>
  <si>
    <t>Richfield city, Minnesota</t>
  </si>
  <si>
    <t>1600000US2754268</t>
  </si>
  <si>
    <t>Richmond city, Minnesota</t>
  </si>
  <si>
    <t>1600000US2754340</t>
  </si>
  <si>
    <t>Richville city, Minnesota</t>
  </si>
  <si>
    <t>1600000US2754736</t>
  </si>
  <si>
    <t>Riverton city, Minnesota</t>
  </si>
  <si>
    <t>1600000US2754808</t>
  </si>
  <si>
    <t>Robbinsdale city, Minnesota</t>
  </si>
  <si>
    <t>1600000US2754880</t>
  </si>
  <si>
    <t>Rochester city, Minnesota</t>
  </si>
  <si>
    <t>1600000US2754934</t>
  </si>
  <si>
    <t>Rock Creek city, Minnesota</t>
  </si>
  <si>
    <t>1600000US2755006</t>
  </si>
  <si>
    <t>Rockford city, Minnesota</t>
  </si>
  <si>
    <t>1600000US2755078</t>
  </si>
  <si>
    <t>Rockville city, Minnesota</t>
  </si>
  <si>
    <t>1600000US2755186</t>
  </si>
  <si>
    <t>Rogers city, Minnesota</t>
  </si>
  <si>
    <t>1600000US2755276</t>
  </si>
  <si>
    <t>Rollingstone city, Minnesota</t>
  </si>
  <si>
    <t>1600000US2755438</t>
  </si>
  <si>
    <t>Roosevelt city, Minnesota</t>
  </si>
  <si>
    <t>1600000US2755510</t>
  </si>
  <si>
    <t>Roscoe city, Minnesota</t>
  </si>
  <si>
    <t>1600000US2755600</t>
  </si>
  <si>
    <t>Rose Creek city, Minnesota</t>
  </si>
  <si>
    <t>1600000US2755546</t>
  </si>
  <si>
    <t>Roseau city, Minnesota</t>
  </si>
  <si>
    <t>1600000US2755726</t>
  </si>
  <si>
    <t>Rosemount city, Minnesota</t>
  </si>
  <si>
    <t>1600000US2755852</t>
  </si>
  <si>
    <t>Roseville city, Minnesota</t>
  </si>
  <si>
    <t>1600000US2756014</t>
  </si>
  <si>
    <t>Rothsay city, Minnesota</t>
  </si>
  <si>
    <t>1600000US2756086</t>
  </si>
  <si>
    <t>Round Lake city, Minnesota</t>
  </si>
  <si>
    <t>1600000US2756176</t>
  </si>
  <si>
    <t>Royalton city, Minnesota</t>
  </si>
  <si>
    <t>1600000US2756266</t>
  </si>
  <si>
    <t>Rush City city, Minnesota</t>
  </si>
  <si>
    <t>1600000US2756284</t>
  </si>
  <si>
    <t>Rushford city, Minnesota</t>
  </si>
  <si>
    <t>1600000US2756302</t>
  </si>
  <si>
    <t>Rushford Village city, Minnesota</t>
  </si>
  <si>
    <t>1600000US2756338</t>
  </si>
  <si>
    <t>Rushmore city, Minnesota</t>
  </si>
  <si>
    <t>1600000US2756428</t>
  </si>
  <si>
    <t>Russell city, Minnesota</t>
  </si>
  <si>
    <t>1600000US2756482</t>
  </si>
  <si>
    <t>Ruthton city, Minnesota</t>
  </si>
  <si>
    <t>1600000US2756518</t>
  </si>
  <si>
    <t>Rutledge city, Minnesota</t>
  </si>
  <si>
    <t>1600000US2756554</t>
  </si>
  <si>
    <t>Sabin city, Minnesota</t>
  </si>
  <si>
    <t>1600000US2756572</t>
  </si>
  <si>
    <t>Sacred Heart city, Minnesota</t>
  </si>
  <si>
    <t>1600000US2756680</t>
  </si>
  <si>
    <t>St. Anthony city (Hennepin and Ramsey Counties), Minnesota</t>
  </si>
  <si>
    <t>1600000US2756770</t>
  </si>
  <si>
    <t>St. Bonifacius city, Minnesota</t>
  </si>
  <si>
    <t>1600000US2757220</t>
  </si>
  <si>
    <t>St. Louis Park city, Minnesota</t>
  </si>
  <si>
    <t>1600000US2758306</t>
  </si>
  <si>
    <t>Sanborn city, Minnesota</t>
  </si>
  <si>
    <t>1600000US2758396</t>
  </si>
  <si>
    <t>Sandstone city, Minnesota</t>
  </si>
  <si>
    <t>1600000US2758576</t>
  </si>
  <si>
    <t>Sargeant city, Minnesota</t>
  </si>
  <si>
    <t>1600000US2758612</t>
  </si>
  <si>
    <t>Sartell city, Minnesota</t>
  </si>
  <si>
    <t>1600000US2758648</t>
  </si>
  <si>
    <t>Sauk Centre city, Minnesota</t>
  </si>
  <si>
    <t>1600000US2758684</t>
  </si>
  <si>
    <t>Sauk Rapids city, Minnesota</t>
  </si>
  <si>
    <t>1600000US2758738</t>
  </si>
  <si>
    <t>Savage city, Minnesota</t>
  </si>
  <si>
    <t>1600000US2758900</t>
  </si>
  <si>
    <t>Scandia city, Minnesota</t>
  </si>
  <si>
    <t>1600000US2758936</t>
  </si>
  <si>
    <t>Scanlon city, Minnesota</t>
  </si>
  <si>
    <t>1600000US2759098</t>
  </si>
  <si>
    <t>Seaforth city, Minnesota</t>
  </si>
  <si>
    <t>1600000US2759152</t>
  </si>
  <si>
    <t>Sebeka city, Minnesota</t>
  </si>
  <si>
    <t>1600000US2759188</t>
  </si>
  <si>
    <t>Sedan city, Minnesota</t>
  </si>
  <si>
    <t>1600000US2759314</t>
  </si>
  <si>
    <t>Shafer city, Minnesota</t>
  </si>
  <si>
    <t>1600000US2759350</t>
  </si>
  <si>
    <t>Shakopee city, Minnesota</t>
  </si>
  <si>
    <t>1600000US2759566</t>
  </si>
  <si>
    <t>Shelly city, Minnesota</t>
  </si>
  <si>
    <t>1600000US2759620</t>
  </si>
  <si>
    <t>Sherburn city, Minnesota</t>
  </si>
  <si>
    <t>1600000US2759782</t>
  </si>
  <si>
    <t>Shevlin city, Minnesota</t>
  </si>
  <si>
    <t>1600000US2759998</t>
  </si>
  <si>
    <t>Shoreview city, Minnesota</t>
  </si>
  <si>
    <t>1600000US2760016</t>
  </si>
  <si>
    <t>Shorewood city, Minnesota</t>
  </si>
  <si>
    <t>1600000US2760250</t>
  </si>
  <si>
    <t>Silver Bay city, Minnesota</t>
  </si>
  <si>
    <t>1600000US2760376</t>
  </si>
  <si>
    <t>Silver Lake city, Minnesota</t>
  </si>
  <si>
    <t>1600000US2760754</t>
  </si>
  <si>
    <t>Skyline city, Minnesota</t>
  </si>
  <si>
    <t>1600000US2760808</t>
  </si>
  <si>
    <t>Slayton city, Minnesota</t>
  </si>
  <si>
    <t>1600000US2760844</t>
  </si>
  <si>
    <t>Sleepy Eye city, Minnesota</t>
  </si>
  <si>
    <t>1600000US2761006</t>
  </si>
  <si>
    <t>Sobieski city, Minnesota</t>
  </si>
  <si>
    <t>1600000US2761114</t>
  </si>
  <si>
    <t>Solway city, Minnesota</t>
  </si>
  <si>
    <t>1600000US2761402</t>
  </si>
  <si>
    <t>South Haven city, Minnesota</t>
  </si>
  <si>
    <t>1600000US2761492</t>
  </si>
  <si>
    <t>South St. Paul city, Minnesota</t>
  </si>
  <si>
    <t>1600000US2761690</t>
  </si>
  <si>
    <t>Spicer city, Minnesota</t>
  </si>
  <si>
    <t>1600000US2761852</t>
  </si>
  <si>
    <t>Spring Grove city, Minnesota</t>
  </si>
  <si>
    <t>1600000US2761888</t>
  </si>
  <si>
    <t>Spring Hill city, Minnesota</t>
  </si>
  <si>
    <t>1600000US2761996</t>
  </si>
  <si>
    <t>Spring Lake Park city, Minnesota</t>
  </si>
  <si>
    <t>1600000US2762014</t>
  </si>
  <si>
    <t>Spring Park city, Minnesota</t>
  </si>
  <si>
    <t>1600000US2762104</t>
  </si>
  <si>
    <t>Spring Valley city, Minnesota</t>
  </si>
  <si>
    <t>1600000US2761816</t>
  </si>
  <si>
    <t>Springfield city, Minnesota</t>
  </si>
  <si>
    <t>1600000US2762284</t>
  </si>
  <si>
    <t>Squaw Lake city, Minnesota</t>
  </si>
  <si>
    <t>1600000US2756698</t>
  </si>
  <si>
    <t>St. Anthony city (Stearns County), Minnesota</t>
  </si>
  <si>
    <t>1600000US2756724</t>
  </si>
  <si>
    <t>St. Augusta city, Minnesota</t>
  </si>
  <si>
    <t>1600000US2756788</t>
  </si>
  <si>
    <t>St. Charles city, Minnesota</t>
  </si>
  <si>
    <t>1600000US2756824</t>
  </si>
  <si>
    <t>St. Clair city, Minnesota</t>
  </si>
  <si>
    <t>1600000US2756896</t>
  </si>
  <si>
    <t>St. Cloud city, Minnesota</t>
  </si>
  <si>
    <t>1600000US2756950</t>
  </si>
  <si>
    <t>St. Francis city, Minnesota</t>
  </si>
  <si>
    <t>1600000US2757022</t>
  </si>
  <si>
    <t>St. Hilaire city, Minnesota</t>
  </si>
  <si>
    <t>1600000US2757040</t>
  </si>
  <si>
    <t>St. James city, Minnesota</t>
  </si>
  <si>
    <t>1600000US2757130</t>
  </si>
  <si>
    <t>St. Joseph city, Minnesota</t>
  </si>
  <si>
    <t>1600000US2757202</t>
  </si>
  <si>
    <t>St. Leo city, Minnesota</t>
  </si>
  <si>
    <t>1600000US2757238</t>
  </si>
  <si>
    <t>St. Martin city, Minnesota</t>
  </si>
  <si>
    <t>1600000US2757292</t>
  </si>
  <si>
    <t>St. Marys Point city, Minnesota</t>
  </si>
  <si>
    <t>1600000US2757346</t>
  </si>
  <si>
    <t>St. Michael city, Minnesota</t>
  </si>
  <si>
    <t>1600000US2758000</t>
  </si>
  <si>
    <t>St. Paul city, Minnesota</t>
  </si>
  <si>
    <t>1600000US2758018</t>
  </si>
  <si>
    <t>St. Paul Park city, Minnesota</t>
  </si>
  <si>
    <t>1600000US2758036</t>
  </si>
  <si>
    <t>St. Peter city, Minnesota</t>
  </si>
  <si>
    <t>1600000US2758072</t>
  </si>
  <si>
    <t>St. Rosa city, Minnesota</t>
  </si>
  <si>
    <t>1600000US2758090</t>
  </si>
  <si>
    <t>St. Stephen city, Minnesota</t>
  </si>
  <si>
    <t>1600000US2758144</t>
  </si>
  <si>
    <t>St. Vincent city, Minnesota</t>
  </si>
  <si>
    <t>1600000US2762320</t>
  </si>
  <si>
    <t>Stacy city, Minnesota</t>
  </si>
  <si>
    <t>1600000US2762446</t>
  </si>
  <si>
    <t>Staples city, Minnesota</t>
  </si>
  <si>
    <t>1600000US2762500</t>
  </si>
  <si>
    <t>Starbuck city, Minnesota</t>
  </si>
  <si>
    <t>1600000US2762662</t>
  </si>
  <si>
    <t>Steen city, Minnesota</t>
  </si>
  <si>
    <t>1600000US2762698</t>
  </si>
  <si>
    <t>Stephen city, Minnesota</t>
  </si>
  <si>
    <t>1600000US2762788</t>
  </si>
  <si>
    <t>Stewart city, Minnesota</t>
  </si>
  <si>
    <t>1600000US2762806</t>
  </si>
  <si>
    <t>Stewartville city, Minnesota</t>
  </si>
  <si>
    <t>1600000US2762824</t>
  </si>
  <si>
    <t>Stillwater city, Minnesota</t>
  </si>
  <si>
    <t>1600000US2762896</t>
  </si>
  <si>
    <t>Stockton city, Minnesota</t>
  </si>
  <si>
    <t>1600000US2763022</t>
  </si>
  <si>
    <t>Storden city, Minnesota</t>
  </si>
  <si>
    <t>1600000US2763112</t>
  </si>
  <si>
    <t>Strandquist city, Minnesota</t>
  </si>
  <si>
    <t>1600000US2763130</t>
  </si>
  <si>
    <t>Strathcona city, Minnesota</t>
  </si>
  <si>
    <t>1600000US2763220</t>
  </si>
  <si>
    <t>Sturgeon Lake city, Minnesota</t>
  </si>
  <si>
    <t>1600000US2763454</t>
  </si>
  <si>
    <t>Sunburg city, Minnesota</t>
  </si>
  <si>
    <t>1600000US2763544</t>
  </si>
  <si>
    <t>Sunfish Lake city, Minnesota</t>
  </si>
  <si>
    <t>1600000US2763778</t>
  </si>
  <si>
    <t>Swanville city, Minnesota</t>
  </si>
  <si>
    <t>1600000US2764048</t>
  </si>
  <si>
    <t>Taconite city, Minnesota</t>
  </si>
  <si>
    <t>1600000US2764156</t>
  </si>
  <si>
    <t>Tamarack city, Minnesota</t>
  </si>
  <si>
    <t>1600000US2764210</t>
  </si>
  <si>
    <t>Taopi city, Minnesota</t>
  </si>
  <si>
    <t>1600000US2764264</t>
  </si>
  <si>
    <t>Taunton city, Minnesota</t>
  </si>
  <si>
    <t>1600000US2764318</t>
  </si>
  <si>
    <t>Taylors Falls city, Minnesota</t>
  </si>
  <si>
    <t>1600000US2764444</t>
  </si>
  <si>
    <t>Tenstrike city, Minnesota</t>
  </si>
  <si>
    <t>1600000US2764570</t>
  </si>
  <si>
    <t>Thief River Falls city, Minnesota</t>
  </si>
  <si>
    <t>1600000US2764948</t>
  </si>
  <si>
    <t>Tintah city, Minnesota</t>
  </si>
  <si>
    <t>1600000US2765164</t>
  </si>
  <si>
    <t>Tonka Bay city, Minnesota</t>
  </si>
  <si>
    <t>1600000US2765272</t>
  </si>
  <si>
    <t>Tower city, Minnesota</t>
  </si>
  <si>
    <t>1600000US2765308</t>
  </si>
  <si>
    <t>Tracy city, Minnesota</t>
  </si>
  <si>
    <t>1600000US2765344</t>
  </si>
  <si>
    <t>Trail city, Minnesota</t>
  </si>
  <si>
    <t>1600000US2765470</t>
  </si>
  <si>
    <t>Trimont city, Minnesota</t>
  </si>
  <si>
    <t>1600000US2765506</t>
  </si>
  <si>
    <t>Trommald city, Minnesota</t>
  </si>
  <si>
    <t>1600000US2765542</t>
  </si>
  <si>
    <t>Trosky city, Minnesota</t>
  </si>
  <si>
    <t>1600000US2765668</t>
  </si>
  <si>
    <t>Truman city, Minnesota</t>
  </si>
  <si>
    <t>1600000US2765794</t>
  </si>
  <si>
    <t>Turtle River city, Minnesota</t>
  </si>
  <si>
    <t>1600000US2765920</t>
  </si>
  <si>
    <t>Twin Lakes city, Minnesota</t>
  </si>
  <si>
    <t>1600000US2765938</t>
  </si>
  <si>
    <t>Twin Valley city, Minnesota</t>
  </si>
  <si>
    <t>1600000US2765956</t>
  </si>
  <si>
    <t>Two Harbors city, Minnesota</t>
  </si>
  <si>
    <t>1600000US2766046</t>
  </si>
  <si>
    <t>Tyler city, Minnesota</t>
  </si>
  <si>
    <t>1600000US2766136</t>
  </si>
  <si>
    <t>Ulen city, Minnesota</t>
  </si>
  <si>
    <t>1600000US2766172</t>
  </si>
  <si>
    <t>Underwood city, Minnesota</t>
  </si>
  <si>
    <t>1600000US2766334</t>
  </si>
  <si>
    <t>Upsala city, Minnesota</t>
  </si>
  <si>
    <t>1600000US2766388</t>
  </si>
  <si>
    <t>Urbank city, Minnesota</t>
  </si>
  <si>
    <t>1600000US2766424</t>
  </si>
  <si>
    <t>Utica city, Minnesota</t>
  </si>
  <si>
    <t>1600000US2766460</t>
  </si>
  <si>
    <t>Vadnais Heights city, Minnesota</t>
  </si>
  <si>
    <t>1600000US2766766</t>
  </si>
  <si>
    <t>Vergas city, Minnesota</t>
  </si>
  <si>
    <t>1600000US2766802</t>
  </si>
  <si>
    <t>Vermillion city, Minnesota</t>
  </si>
  <si>
    <t>1600000US2766874</t>
  </si>
  <si>
    <t>Verndale city, Minnesota</t>
  </si>
  <si>
    <t>1600000US2766910</t>
  </si>
  <si>
    <t>Vernon Center city, Minnesota</t>
  </si>
  <si>
    <t>1600000US2766982</t>
  </si>
  <si>
    <t>Vesta city, Minnesota</t>
  </si>
  <si>
    <t>1600000US2767036</t>
  </si>
  <si>
    <t>Victoria city, Minnesota</t>
  </si>
  <si>
    <t>1600000US2767090</t>
  </si>
  <si>
    <t>Viking city, Minnesota</t>
  </si>
  <si>
    <t>1600000US2767144</t>
  </si>
  <si>
    <t>Villard city, Minnesota</t>
  </si>
  <si>
    <t>1600000US2767216</t>
  </si>
  <si>
    <t>Vining city, Minnesota</t>
  </si>
  <si>
    <t>1600000US2767288</t>
  </si>
  <si>
    <t>Virginia city, Minnesota</t>
  </si>
  <si>
    <t>1600000US2767378</t>
  </si>
  <si>
    <t>Wabasha city, Minnesota</t>
  </si>
  <si>
    <t>1600000US2767396</t>
  </si>
  <si>
    <t>Wabasso city, Minnesota</t>
  </si>
  <si>
    <t>1600000US2767432</t>
  </si>
  <si>
    <t>Waconia city, Minnesota</t>
  </si>
  <si>
    <t>1600000US2767504</t>
  </si>
  <si>
    <t>Wadena city, Minnesota</t>
  </si>
  <si>
    <t>1600000US2767558</t>
  </si>
  <si>
    <t>Wahkon city, Minnesota</t>
  </si>
  <si>
    <t>1600000US2767612</t>
  </si>
  <si>
    <t>Waite Park city, Minnesota</t>
  </si>
  <si>
    <t>1600000US2767756</t>
  </si>
  <si>
    <t>Waldorf city, Minnesota</t>
  </si>
  <si>
    <t>1600000US2767792</t>
  </si>
  <si>
    <t>Walker city, Minnesota</t>
  </si>
  <si>
    <t>1600000US2767846</t>
  </si>
  <si>
    <t>Walnut Grove city, Minnesota</t>
  </si>
  <si>
    <t>1600000US2767900</t>
  </si>
  <si>
    <t>Walters city, Minnesota</t>
  </si>
  <si>
    <t>1600000US2767918</t>
  </si>
  <si>
    <t>Waltham city, Minnesota</t>
  </si>
  <si>
    <t>1600000US2767972</t>
  </si>
  <si>
    <t>Wanamingo city, Minnesota</t>
  </si>
  <si>
    <t>1600000US2768008</t>
  </si>
  <si>
    <t>Wanda city, Minnesota</t>
  </si>
  <si>
    <t>1600000US2768080</t>
  </si>
  <si>
    <t>Warba city, Minnesota</t>
  </si>
  <si>
    <t>1600000US2768170</t>
  </si>
  <si>
    <t>Warren city, Minnesota</t>
  </si>
  <si>
    <t>1600000US2768224</t>
  </si>
  <si>
    <t>Warroad city, Minnesota</t>
  </si>
  <si>
    <t>1600000US2768296</t>
  </si>
  <si>
    <t>Waseca city, Minnesota</t>
  </si>
  <si>
    <t>1600000US2768548</t>
  </si>
  <si>
    <t>Watertown city, Minnesota</t>
  </si>
  <si>
    <t>1600000US2768584</t>
  </si>
  <si>
    <t>Waterville city, Minnesota</t>
  </si>
  <si>
    <t>1600000US2768620</t>
  </si>
  <si>
    <t>Watkins city, Minnesota</t>
  </si>
  <si>
    <t>1600000US2768656</t>
  </si>
  <si>
    <t>Watson city, Minnesota</t>
  </si>
  <si>
    <t>1600000US2768674</t>
  </si>
  <si>
    <t>Waubun city, Minnesota</t>
  </si>
  <si>
    <t>1600000US2768764</t>
  </si>
  <si>
    <t>Waverly city, Minnesota</t>
  </si>
  <si>
    <t>1600000US2768818</t>
  </si>
  <si>
    <t>Wayzata city, Minnesota</t>
  </si>
  <si>
    <t>1600000US2769070</t>
  </si>
  <si>
    <t>Welcome city, Minnesota</t>
  </si>
  <si>
    <t>1600000US2769106</t>
  </si>
  <si>
    <t>Wells city, Minnesota</t>
  </si>
  <si>
    <t>1600000US2769142</t>
  </si>
  <si>
    <t>Wendell city, Minnesota</t>
  </si>
  <si>
    <t>1600000US2769304</t>
  </si>
  <si>
    <t>West Concord city, Minnesota</t>
  </si>
  <si>
    <t>1600000US2769700</t>
  </si>
  <si>
    <t>West St. Paul city, Minnesota</t>
  </si>
  <si>
    <t>1600000US2769736</t>
  </si>
  <si>
    <t>West Union city, Minnesota</t>
  </si>
  <si>
    <t>1600000US2769250</t>
  </si>
  <si>
    <t>Westbrook city, Minnesota</t>
  </si>
  <si>
    <t>1600000US2769628</t>
  </si>
  <si>
    <t>Westport city, Minnesota</t>
  </si>
  <si>
    <t>1600000US2769808</t>
  </si>
  <si>
    <t>Whalan city, Minnesota</t>
  </si>
  <si>
    <t>1600000US2769844</t>
  </si>
  <si>
    <t>Wheaton city, Minnesota</t>
  </si>
  <si>
    <t>1600000US2769970</t>
  </si>
  <si>
    <t>White Bear Lake city, Minnesota</t>
  </si>
  <si>
    <t>1600000US2770258</t>
  </si>
  <si>
    <t>Wilder city, Minnesota</t>
  </si>
  <si>
    <t>1600000US2770366</t>
  </si>
  <si>
    <t>Willernie city, Minnesota</t>
  </si>
  <si>
    <t>1600000US2770402</t>
  </si>
  <si>
    <t>Williams city, Minnesota</t>
  </si>
  <si>
    <t>1600000US2770420</t>
  </si>
  <si>
    <t>Willmar city, Minnesota</t>
  </si>
  <si>
    <t>1600000US2770492</t>
  </si>
  <si>
    <t>Willow River city, Minnesota</t>
  </si>
  <si>
    <t>1600000US2770582</t>
  </si>
  <si>
    <t>Wilmont city, Minnesota</t>
  </si>
  <si>
    <t>1600000US2770708</t>
  </si>
  <si>
    <t>Wilton city, Minnesota</t>
  </si>
  <si>
    <t>1600000US2770798</t>
  </si>
  <si>
    <t>Windom city, Minnesota</t>
  </si>
  <si>
    <t>1600000US2770870</t>
  </si>
  <si>
    <t>Winger city, Minnesota</t>
  </si>
  <si>
    <t>1600000US2770924</t>
  </si>
  <si>
    <t>Winnebago city, Minnesota</t>
  </si>
  <si>
    <t>1600000US2771032</t>
  </si>
  <si>
    <t>Winona city, Minnesota</t>
  </si>
  <si>
    <t>1600000US2771086</t>
  </si>
  <si>
    <t>Winsted city, Minnesota</t>
  </si>
  <si>
    <t>1600000US2771122</t>
  </si>
  <si>
    <t>Winthrop city, Minnesota</t>
  </si>
  <si>
    <t>1600000US2771140</t>
  </si>
  <si>
    <t>Winton city, Minnesota</t>
  </si>
  <si>
    <t>1600000US2771338</t>
  </si>
  <si>
    <t>Wolf Lake city, Minnesota</t>
  </si>
  <si>
    <t>1600000US2771392</t>
  </si>
  <si>
    <t>Wolverton city, Minnesota</t>
  </si>
  <si>
    <t>1600000US2771446</t>
  </si>
  <si>
    <t>Wood Lake city, Minnesota</t>
  </si>
  <si>
    <t>1600000US2771428</t>
  </si>
  <si>
    <t>Woodbury city, Minnesota</t>
  </si>
  <si>
    <t>1600000US2771500</t>
  </si>
  <si>
    <t>Woodland city, Minnesota</t>
  </si>
  <si>
    <t>1600000US2771680</t>
  </si>
  <si>
    <t>Woodstock city, Minnesota</t>
  </si>
  <si>
    <t>1600000US2771734</t>
  </si>
  <si>
    <t>Worthington city, Minnesota</t>
  </si>
  <si>
    <t>1600000US2771788</t>
  </si>
  <si>
    <t>Wrenshall city, Minnesota</t>
  </si>
  <si>
    <t>1600000US2771824</t>
  </si>
  <si>
    <t>Wright city, Minnesota</t>
  </si>
  <si>
    <t>1600000US2771950</t>
  </si>
  <si>
    <t>Wykoff city, Minnesota</t>
  </si>
  <si>
    <t>1600000US2772022</t>
  </si>
  <si>
    <t>Wyoming city, Minnesota</t>
  </si>
  <si>
    <t>1600000US2772184</t>
  </si>
  <si>
    <t>Zemple city, Minnesota</t>
  </si>
  <si>
    <t>1600000US2772238</t>
  </si>
  <si>
    <t>Zimmerman city, Minnesota</t>
  </si>
  <si>
    <t>1600000US2772310</t>
  </si>
  <si>
    <t>Zumbro Falls city, Minnesota</t>
  </si>
  <si>
    <t>1600000US2772328</t>
  </si>
  <si>
    <t>Zumbrota city, Minnesota</t>
  </si>
  <si>
    <t>BALDWIN</t>
  </si>
  <si>
    <t>2023 ACS Housing Units by AT Unit</t>
  </si>
  <si>
    <t>2026 LGA</t>
  </si>
  <si>
    <t>ACS 2023 5yr</t>
  </si>
  <si>
    <t>2024 Population</t>
  </si>
  <si>
    <t>2024PTCITY</t>
  </si>
  <si>
    <t>2027 LGA</t>
  </si>
  <si>
    <t>Certified Pay 2025 Levy</t>
  </si>
  <si>
    <t>Study Year 2024 Adjusted Net Tax Capacity</t>
  </si>
  <si>
    <t>Northern Township</t>
  </si>
  <si>
    <t>Northern Township, Minnesota</t>
  </si>
  <si>
    <t>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</si>
</sst>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000000"/>
    <numFmt numFmtId="165" formatCode="0.0000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Courier"/>
      <family val="3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Helv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</borders>
  <cellStyleXfs count="265">
    <xf numFmtId="0" fontId="0" fillId="0" borderId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11" fillId="3" borderId="0" applyNumberFormat="0" applyBorder="0" applyAlignment="0" applyProtection="0"/>
    <xf numFmtId="0" fontId="15" fillId="6" borderId="4" applyNumberFormat="0" applyAlignment="0" applyProtection="0"/>
    <xf numFmtId="0" fontId="17" fillId="7" borderId="7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3" fillId="5" borderId="4" applyNumberFormat="0" applyAlignment="0" applyProtection="0"/>
    <xf numFmtId="0" fontId="16" fillId="0" borderId="6" applyNumberFormat="0" applyFill="0" applyAlignment="0" applyProtection="0"/>
    <xf numFmtId="0" fontId="12" fillId="4" borderId="0" applyNumberFormat="0" applyBorder="0" applyAlignment="0" applyProtection="0"/>
    <xf numFmtId="0" fontId="1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5" fillId="8" borderId="8" applyNumberFormat="0" applyFont="0" applyAlignment="0" applyProtection="0"/>
    <xf numFmtId="0" fontId="14" fillId="6" borderId="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2" borderId="0" applyNumberFormat="0" applyBorder="0" applyAlignment="0" applyProtection="0"/>
    <xf numFmtId="0" fontId="38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9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8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39" fontId="42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41" borderId="10" xfId="0" applyFont="1" applyFill="1" applyBorder="1" applyAlignment="1">
      <alignment horizontal="center"/>
    </xf>
    <xf numFmtId="0" fontId="2" fillId="42" borderId="10" xfId="0" applyFont="1" applyFill="1" applyBorder="1" applyAlignment="1">
      <alignment horizontal="center"/>
    </xf>
    <xf numFmtId="0" fontId="2" fillId="33" borderId="12" xfId="0" applyFont="1" applyFill="1" applyBorder="1" applyAlignment="1">
      <alignment horizontal="center"/>
    </xf>
    <xf numFmtId="0" fontId="2" fillId="34" borderId="10" xfId="0" applyFont="1" applyFill="1" applyBorder="1" applyAlignment="1">
      <alignment horizontal="center"/>
    </xf>
    <xf numFmtId="0" fontId="2" fillId="35" borderId="10" xfId="0" applyFont="1" applyFill="1" applyBorder="1" applyAlignment="1">
      <alignment horizontal="center"/>
    </xf>
    <xf numFmtId="0" fontId="2" fillId="36" borderId="10" xfId="0" applyFont="1" applyFill="1" applyBorder="1" applyAlignment="1">
      <alignment horizontal="center"/>
    </xf>
    <xf numFmtId="0" fontId="2" fillId="37" borderId="10" xfId="0" applyFont="1" applyFill="1" applyBorder="1" applyAlignment="1">
      <alignment horizontal="center"/>
    </xf>
    <xf numFmtId="0" fontId="2" fillId="38" borderId="10" xfId="0" applyFont="1" applyFill="1" applyBorder="1" applyAlignment="1">
      <alignment horizontal="center"/>
    </xf>
    <xf numFmtId="0" fontId="2" fillId="39" borderId="10" xfId="0" applyFont="1" applyFill="1" applyBorder="1" applyAlignment="1">
      <alignment horizontal="center"/>
    </xf>
    <xf numFmtId="0" fontId="2" fillId="33" borderId="10" xfId="0" applyFont="1" applyFill="1" applyBorder="1" applyAlignment="1">
      <alignment horizontal="center"/>
    </xf>
    <xf numFmtId="49" fontId="22" fillId="35" borderId="10" xfId="0" applyNumberFormat="1" applyFont="1" applyFill="1" applyBorder="1" applyAlignment="1">
      <alignment horizontal="center"/>
    </xf>
    <xf numFmtId="0" fontId="2" fillId="40" borderId="10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43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41" borderId="0" xfId="0" applyFont="1" applyFill="1" applyAlignment="1">
      <alignment horizontal="center"/>
    </xf>
    <xf numFmtId="0" fontId="2" fillId="42" borderId="0" xfId="0" applyFont="1" applyFill="1" applyAlignment="1">
      <alignment horizontal="center"/>
    </xf>
    <xf numFmtId="0" fontId="2" fillId="33" borderId="0" xfId="0" applyFont="1" applyFill="1" applyAlignment="1">
      <alignment horizontal="center"/>
    </xf>
    <xf numFmtId="0" fontId="2" fillId="34" borderId="0" xfId="0" applyFont="1" applyFill="1" applyAlignment="1">
      <alignment horizontal="center"/>
    </xf>
    <xf numFmtId="0" fontId="2" fillId="35" borderId="0" xfId="0" applyFont="1" applyFill="1" applyAlignment="1">
      <alignment horizontal="center"/>
    </xf>
    <xf numFmtId="0" fontId="2" fillId="36" borderId="0" xfId="0" applyFont="1" applyFill="1" applyAlignment="1">
      <alignment horizontal="center"/>
    </xf>
    <xf numFmtId="0" fontId="2" fillId="37" borderId="0" xfId="0" applyFont="1" applyFill="1" applyAlignment="1">
      <alignment horizontal="center"/>
    </xf>
    <xf numFmtId="0" fontId="2" fillId="38" borderId="0" xfId="0" applyFont="1" applyFill="1" applyAlignment="1">
      <alignment horizontal="center"/>
    </xf>
    <xf numFmtId="0" fontId="2" fillId="39" borderId="0" xfId="0" applyFont="1" applyFill="1" applyAlignment="1">
      <alignment horizontal="center"/>
    </xf>
    <xf numFmtId="0" fontId="2" fillId="43" borderId="0" xfId="0" applyFont="1" applyFill="1" applyAlignment="1">
      <alignment horizontal="center"/>
    </xf>
    <xf numFmtId="49" fontId="22" fillId="35" borderId="0" xfId="0" applyNumberFormat="1" applyFont="1" applyFill="1" applyAlignment="1">
      <alignment horizontal="center"/>
    </xf>
    <xf numFmtId="0" fontId="2" fillId="40" borderId="0" xfId="0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36" borderId="11" xfId="0" applyFont="1" applyFill="1" applyBorder="1" applyAlignment="1">
      <alignment horizontal="center"/>
    </xf>
    <xf numFmtId="3" fontId="2" fillId="0" borderId="0" xfId="0" applyNumberFormat="1" applyFont="1"/>
    <xf numFmtId="0" fontId="2" fillId="0" borderId="10" xfId="0" applyFont="1" applyBorder="1" applyAlignment="1">
      <alignment horizontal="center"/>
    </xf>
    <xf numFmtId="3" fontId="43" fillId="0" borderId="0" xfId="0" applyNumberFormat="1" applyFont="1"/>
    <xf numFmtId="0" fontId="43" fillId="0" borderId="0" xfId="0" applyFont="1"/>
    <xf numFmtId="2" fontId="43" fillId="0" borderId="0" xfId="0" applyNumberFormat="1" applyFont="1"/>
    <xf numFmtId="164" fontId="43" fillId="0" borderId="0" xfId="0" applyNumberFormat="1" applyFont="1"/>
    <xf numFmtId="3" fontId="43" fillId="43" borderId="0" xfId="0" applyNumberFormat="1" applyFont="1" applyFill="1"/>
    <xf numFmtId="0" fontId="2" fillId="33" borderId="13" xfId="0" applyFont="1" applyFill="1" applyBorder="1" applyAlignment="1">
      <alignment horizontal="center"/>
    </xf>
    <xf numFmtId="3" fontId="44" fillId="0" borderId="0" xfId="0" applyNumberFormat="1" applyFont="1"/>
    <xf numFmtId="49" fontId="0" fillId="0" borderId="0" xfId="0" applyNumberFormat="1"/>
    <xf numFmtId="3" fontId="45" fillId="0" borderId="0" xfId="92" applyNumberFormat="1" applyFont="1" applyAlignment="1">
      <alignment vertical="top" wrapText="1"/>
    </xf>
    <xf numFmtId="3" fontId="43" fillId="0" borderId="0" xfId="159" applyNumberFormat="1" applyFont="1"/>
    <xf numFmtId="0" fontId="45" fillId="0" borderId="0" xfId="92" applyFont="1" applyAlignment="1">
      <alignment vertical="top" wrapText="1"/>
    </xf>
    <xf numFmtId="3" fontId="0" fillId="0" borderId="0" xfId="0" applyNumberFormat="1"/>
    <xf numFmtId="0" fontId="2" fillId="44" borderId="10" xfId="0" applyFont="1" applyFill="1" applyBorder="1" applyAlignment="1">
      <alignment horizontal="center"/>
    </xf>
    <xf numFmtId="0" fontId="2" fillId="44" borderId="0" xfId="0" applyFont="1" applyFill="1" applyAlignment="1">
      <alignment horizontal="center"/>
    </xf>
    <xf numFmtId="3" fontId="46" fillId="0" borderId="0" xfId="0" applyNumberFormat="1" applyFont="1" applyAlignment="1">
      <alignment horizontal="right" wrapText="1"/>
    </xf>
    <xf numFmtId="4" fontId="43" fillId="0" borderId="0" xfId="0" applyNumberFormat="1" applyFont="1"/>
    <xf numFmtId="0" fontId="2" fillId="45" borderId="10" xfId="0" applyFont="1" applyFill="1" applyBorder="1" applyAlignment="1">
      <alignment horizontal="center"/>
    </xf>
    <xf numFmtId="0" fontId="2" fillId="45" borderId="0" xfId="0" applyFont="1" applyFill="1" applyAlignment="1">
      <alignment horizontal="center"/>
    </xf>
    <xf numFmtId="0" fontId="2" fillId="46" borderId="10" xfId="0" applyFont="1" applyFill="1" applyBorder="1" applyAlignment="1">
      <alignment horizontal="center"/>
    </xf>
    <xf numFmtId="0" fontId="2" fillId="46" borderId="0" xfId="0" applyFont="1" applyFill="1" applyAlignment="1">
      <alignment horizontal="center"/>
    </xf>
    <xf numFmtId="0" fontId="2" fillId="47" borderId="10" xfId="0" applyFont="1" applyFill="1" applyBorder="1" applyAlignment="1">
      <alignment horizontal="center"/>
    </xf>
    <xf numFmtId="0" fontId="2" fillId="47" borderId="0" xfId="0" applyFont="1" applyFill="1" applyAlignment="1">
      <alignment horizontal="center"/>
    </xf>
    <xf numFmtId="165" fontId="43" fillId="0" borderId="0" xfId="0" applyNumberFormat="1" applyFont="1"/>
    <xf numFmtId="0" fontId="2" fillId="48" borderId="10" xfId="0" applyFont="1" applyFill="1" applyBorder="1" applyAlignment="1">
      <alignment horizontal="center"/>
    </xf>
    <xf numFmtId="0" fontId="2" fillId="48" borderId="0" xfId="0" applyFont="1" applyFill="1" applyAlignment="1">
      <alignment horizontal="center"/>
    </xf>
    <xf numFmtId="3" fontId="2" fillId="48" borderId="10" xfId="0" applyNumberFormat="1" applyFont="1" applyFill="1" applyBorder="1" applyAlignment="1">
      <alignment horizontal="center"/>
    </xf>
    <xf numFmtId="3" fontId="2" fillId="48" borderId="0" xfId="0" applyNumberFormat="1" applyFont="1" applyFill="1" applyAlignment="1">
      <alignment horizontal="center"/>
    </xf>
    <xf numFmtId="1" fontId="2" fillId="34" borderId="11" xfId="0" applyNumberFormat="1" applyFont="1" applyFill="1" applyBorder="1" applyAlignment="1">
      <alignment horizontal="center"/>
    </xf>
    <xf numFmtId="1" fontId="2" fillId="34" borderId="0" xfId="0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1" fontId="43" fillId="0" borderId="0" xfId="0" applyNumberFormat="1" applyFont="1"/>
    <xf numFmtId="1" fontId="0" fillId="0" borderId="0" xfId="0" applyNumberFormat="1"/>
    <xf numFmtId="1" fontId="2" fillId="34" borderId="10" xfId="0" applyNumberFormat="1" applyFont="1" applyFill="1" applyBorder="1" applyAlignment="1">
      <alignment horizontal="center"/>
    </xf>
    <xf numFmtId="164" fontId="0" fillId="0" borderId="0" xfId="0" applyNumberFormat="1"/>
    <xf numFmtId="0" fontId="2" fillId="42" borderId="12" xfId="0" applyFont="1" applyFill="1" applyBorder="1" applyAlignment="1">
      <alignment horizontal="center"/>
    </xf>
    <xf numFmtId="3" fontId="46" fillId="0" borderId="14" xfId="0" applyNumberFormat="1" applyFont="1" applyBorder="1"/>
    <xf numFmtId="9" fontId="2" fillId="0" borderId="12" xfId="264" applyFont="1" applyBorder="1" applyAlignment="1">
      <alignment horizontal="center"/>
    </xf>
    <xf numFmtId="9" fontId="2" fillId="0" borderId="0" xfId="264" applyFont="1" applyBorder="1" applyAlignment="1">
      <alignment horizontal="center"/>
    </xf>
    <xf numFmtId="9" fontId="2" fillId="0" borderId="0" xfId="264" applyFont="1" applyFill="1" applyBorder="1" applyAlignment="1">
      <alignment horizontal="center"/>
    </xf>
    <xf numFmtId="9" fontId="0" fillId="0" borderId="0" xfId="264" applyFont="1"/>
    <xf numFmtId="3" fontId="43" fillId="40" borderId="0" xfId="0" applyNumberFormat="1" applyFont="1" applyFill="1"/>
    <xf numFmtId="9" fontId="0" fillId="0" borderId="0" xfId="264" applyFont="1" applyFill="1"/>
    <xf numFmtId="0" fontId="2" fillId="33" borderId="11" xfId="0" applyFont="1" applyFill="1" applyBorder="1" applyAlignment="1">
      <alignment horizontal="center"/>
    </xf>
    <xf numFmtId="0" fontId="2" fillId="33" borderId="13" xfId="0" applyFont="1" applyFill="1" applyBorder="1" applyAlignment="1">
      <alignment horizontal="center"/>
    </xf>
    <xf numFmtId="0" fontId="2" fillId="41" borderId="11" xfId="0" applyFont="1" applyFill="1" applyBorder="1" applyAlignment="1">
      <alignment horizontal="center"/>
    </xf>
    <xf numFmtId="0" fontId="2" fillId="41" borderId="12" xfId="0" applyFont="1" applyFill="1" applyBorder="1" applyAlignment="1">
      <alignment horizontal="center"/>
    </xf>
    <xf numFmtId="0" fontId="2" fillId="41" borderId="1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" fontId="2" fillId="0" borderId="0" xfId="0" applyNumberFormat="1" applyFont="1" applyFill="1" applyAlignment="1">
      <alignment horizontal="center"/>
    </xf>
    <xf numFmtId="0" fontId="2" fillId="0" borderId="0" xfId="0" applyFont="1" applyFill="1"/>
    <xf numFmtId="3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</cellXfs>
  <cellStyles count="265">
    <cellStyle name="20% - Accent1" xfId="136" builtinId="30" customBuiltin="1"/>
    <cellStyle name="20% - Accent1 2" xfId="35" xr:uid="{00000000-0005-0000-0000-000001000000}"/>
    <cellStyle name="20% - Accent1 2 2" xfId="163" xr:uid="{00000000-0005-0000-0000-000002000000}"/>
    <cellStyle name="20% - Accent1 2 3" xfId="213" xr:uid="{00000000-0005-0000-0000-000003000000}"/>
    <cellStyle name="20% - Accent2" xfId="140" builtinId="34" customBuiltin="1"/>
    <cellStyle name="20% - Accent2 2" xfId="36" xr:uid="{00000000-0005-0000-0000-000005000000}"/>
    <cellStyle name="20% - Accent2 2 2" xfId="164" xr:uid="{00000000-0005-0000-0000-000006000000}"/>
    <cellStyle name="20% - Accent2 2 3" xfId="214" xr:uid="{00000000-0005-0000-0000-000007000000}"/>
    <cellStyle name="20% - Accent3" xfId="144" builtinId="38" customBuiltin="1"/>
    <cellStyle name="20% - Accent3 2" xfId="37" xr:uid="{00000000-0005-0000-0000-000009000000}"/>
    <cellStyle name="20% - Accent3 2 2" xfId="165" xr:uid="{00000000-0005-0000-0000-00000A000000}"/>
    <cellStyle name="20% - Accent3 2 3" xfId="215" xr:uid="{00000000-0005-0000-0000-00000B000000}"/>
    <cellStyle name="20% - Accent4" xfId="148" builtinId="42" customBuiltin="1"/>
    <cellStyle name="20% - Accent4 2" xfId="38" xr:uid="{00000000-0005-0000-0000-00000D000000}"/>
    <cellStyle name="20% - Accent4 2 2" xfId="166" xr:uid="{00000000-0005-0000-0000-00000E000000}"/>
    <cellStyle name="20% - Accent4 2 3" xfId="216" xr:uid="{00000000-0005-0000-0000-00000F000000}"/>
    <cellStyle name="20% - Accent5" xfId="152" builtinId="46" customBuiltin="1"/>
    <cellStyle name="20% - Accent5 2" xfId="39" xr:uid="{00000000-0005-0000-0000-000011000000}"/>
    <cellStyle name="20% - Accent5 2 2" xfId="167" xr:uid="{00000000-0005-0000-0000-000012000000}"/>
    <cellStyle name="20% - Accent5 2 3" xfId="217" xr:uid="{00000000-0005-0000-0000-000013000000}"/>
    <cellStyle name="20% - Accent6" xfId="156" builtinId="50" customBuiltin="1"/>
    <cellStyle name="20% - Accent6 2" xfId="40" xr:uid="{00000000-0005-0000-0000-000015000000}"/>
    <cellStyle name="20% - Accent6 2 2" xfId="168" xr:uid="{00000000-0005-0000-0000-000016000000}"/>
    <cellStyle name="20% - Accent6 2 3" xfId="218" xr:uid="{00000000-0005-0000-0000-000017000000}"/>
    <cellStyle name="40% - Accent1" xfId="137" builtinId="31" customBuiltin="1"/>
    <cellStyle name="40% - Accent1 2" xfId="41" xr:uid="{00000000-0005-0000-0000-000019000000}"/>
    <cellStyle name="40% - Accent1 2 2" xfId="169" xr:uid="{00000000-0005-0000-0000-00001A000000}"/>
    <cellStyle name="40% - Accent1 2 3" xfId="219" xr:uid="{00000000-0005-0000-0000-00001B000000}"/>
    <cellStyle name="40% - Accent2" xfId="141" builtinId="35" customBuiltin="1"/>
    <cellStyle name="40% - Accent2 2" xfId="42" xr:uid="{00000000-0005-0000-0000-00001D000000}"/>
    <cellStyle name="40% - Accent2 2 2" xfId="170" xr:uid="{00000000-0005-0000-0000-00001E000000}"/>
    <cellStyle name="40% - Accent2 2 3" xfId="220" xr:uid="{00000000-0005-0000-0000-00001F000000}"/>
    <cellStyle name="40% - Accent3" xfId="145" builtinId="39" customBuiltin="1"/>
    <cellStyle name="40% - Accent3 2" xfId="43" xr:uid="{00000000-0005-0000-0000-000021000000}"/>
    <cellStyle name="40% - Accent3 2 2" xfId="171" xr:uid="{00000000-0005-0000-0000-000022000000}"/>
    <cellStyle name="40% - Accent3 2 3" xfId="221" xr:uid="{00000000-0005-0000-0000-000023000000}"/>
    <cellStyle name="40% - Accent4" xfId="149" builtinId="43" customBuiltin="1"/>
    <cellStyle name="40% - Accent4 2" xfId="44" xr:uid="{00000000-0005-0000-0000-000025000000}"/>
    <cellStyle name="40% - Accent4 2 2" xfId="172" xr:uid="{00000000-0005-0000-0000-000026000000}"/>
    <cellStyle name="40% - Accent4 2 3" xfId="222" xr:uid="{00000000-0005-0000-0000-000027000000}"/>
    <cellStyle name="40% - Accent5" xfId="153" builtinId="47" customBuiltin="1"/>
    <cellStyle name="40% - Accent5 2" xfId="45" xr:uid="{00000000-0005-0000-0000-000029000000}"/>
    <cellStyle name="40% - Accent5 2 2" xfId="173" xr:uid="{00000000-0005-0000-0000-00002A000000}"/>
    <cellStyle name="40% - Accent5 2 3" xfId="223" xr:uid="{00000000-0005-0000-0000-00002B000000}"/>
    <cellStyle name="40% - Accent6" xfId="157" builtinId="51" customBuiltin="1"/>
    <cellStyle name="40% - Accent6 2" xfId="46" xr:uid="{00000000-0005-0000-0000-00002D000000}"/>
    <cellStyle name="40% - Accent6 2 2" xfId="174" xr:uid="{00000000-0005-0000-0000-00002E000000}"/>
    <cellStyle name="40% - Accent6 2 3" xfId="224" xr:uid="{00000000-0005-0000-0000-00002F000000}"/>
    <cellStyle name="60% - Accent1" xfId="138" builtinId="32" customBuiltin="1"/>
    <cellStyle name="60% - Accent1 2" xfId="47" xr:uid="{00000000-0005-0000-0000-000031000000}"/>
    <cellStyle name="60% - Accent2" xfId="142" builtinId="36" customBuiltin="1"/>
    <cellStyle name="60% - Accent2 2" xfId="48" xr:uid="{00000000-0005-0000-0000-000033000000}"/>
    <cellStyle name="60% - Accent3" xfId="146" builtinId="40" customBuiltin="1"/>
    <cellStyle name="60% - Accent3 2" xfId="49" xr:uid="{00000000-0005-0000-0000-000035000000}"/>
    <cellStyle name="60% - Accent4" xfId="150" builtinId="44" customBuiltin="1"/>
    <cellStyle name="60% - Accent4 2" xfId="50" xr:uid="{00000000-0005-0000-0000-000037000000}"/>
    <cellStyle name="60% - Accent5" xfId="154" builtinId="48" customBuiltin="1"/>
    <cellStyle name="60% - Accent5 2" xfId="51" xr:uid="{00000000-0005-0000-0000-000039000000}"/>
    <cellStyle name="60% - Accent6" xfId="158" builtinId="52" customBuiltin="1"/>
    <cellStyle name="60% - Accent6 2" xfId="52" xr:uid="{00000000-0005-0000-0000-00003B000000}"/>
    <cellStyle name="Accent1" xfId="135" builtinId="29" customBuiltin="1"/>
    <cellStyle name="Accent1 2" xfId="53" xr:uid="{00000000-0005-0000-0000-00003D000000}"/>
    <cellStyle name="Accent2" xfId="139" builtinId="33" customBuiltin="1"/>
    <cellStyle name="Accent2 2" xfId="54" xr:uid="{00000000-0005-0000-0000-00003F000000}"/>
    <cellStyle name="Accent3" xfId="143" builtinId="37" customBuiltin="1"/>
    <cellStyle name="Accent3 2" xfId="55" xr:uid="{00000000-0005-0000-0000-000041000000}"/>
    <cellStyle name="Accent4" xfId="147" builtinId="41" customBuiltin="1"/>
    <cellStyle name="Accent4 2" xfId="56" xr:uid="{00000000-0005-0000-0000-000043000000}"/>
    <cellStyle name="Accent5" xfId="151" builtinId="45" customBuiltin="1"/>
    <cellStyle name="Accent5 2" xfId="57" xr:uid="{00000000-0005-0000-0000-000045000000}"/>
    <cellStyle name="Accent6" xfId="155" builtinId="49" customBuiltin="1"/>
    <cellStyle name="Accent6 2" xfId="58" xr:uid="{00000000-0005-0000-0000-000047000000}"/>
    <cellStyle name="Bad" xfId="124" builtinId="27" customBuiltin="1"/>
    <cellStyle name="Bad 2" xfId="59" xr:uid="{00000000-0005-0000-0000-000049000000}"/>
    <cellStyle name="Calculation" xfId="128" builtinId="22" customBuiltin="1"/>
    <cellStyle name="Calculation 2" xfId="60" xr:uid="{00000000-0005-0000-0000-00004B000000}"/>
    <cellStyle name="Check Cell" xfId="130" builtinId="23" customBuiltin="1"/>
    <cellStyle name="Check Cell 2" xfId="61" xr:uid="{00000000-0005-0000-0000-00004D000000}"/>
    <cellStyle name="Comma 2" xfId="2" xr:uid="{00000000-0005-0000-0000-00004E000000}"/>
    <cellStyle name="Comma 2 2" xfId="3" xr:uid="{00000000-0005-0000-0000-00004F000000}"/>
    <cellStyle name="Comma 2 3" xfId="162" xr:uid="{00000000-0005-0000-0000-000050000000}"/>
    <cellStyle name="Comma 3" xfId="4" xr:uid="{00000000-0005-0000-0000-000051000000}"/>
    <cellStyle name="Comma 4" xfId="25" xr:uid="{00000000-0005-0000-0000-000052000000}"/>
    <cellStyle name="Comma 4 2" xfId="31" xr:uid="{00000000-0005-0000-0000-000053000000}"/>
    <cellStyle name="Comma 4 2 2" xfId="62" xr:uid="{00000000-0005-0000-0000-000054000000}"/>
    <cellStyle name="Comma 4 3" xfId="175" xr:uid="{00000000-0005-0000-0000-000055000000}"/>
    <cellStyle name="Comma 4 4" xfId="225" xr:uid="{00000000-0005-0000-0000-000056000000}"/>
    <cellStyle name="Comma 5" xfId="63" xr:uid="{00000000-0005-0000-0000-000057000000}"/>
    <cellStyle name="Comma 5 2" xfId="176" xr:uid="{00000000-0005-0000-0000-000058000000}"/>
    <cellStyle name="Comma 5 3" xfId="226" xr:uid="{00000000-0005-0000-0000-000059000000}"/>
    <cellStyle name="Currency 2" xfId="5" xr:uid="{00000000-0005-0000-0000-00005A000000}"/>
    <cellStyle name="Currency 2 2" xfId="6" xr:uid="{00000000-0005-0000-0000-00005B000000}"/>
    <cellStyle name="Currency 2 2 2" xfId="178" xr:uid="{00000000-0005-0000-0000-00005C000000}"/>
    <cellStyle name="Currency 2 2 3" xfId="228" xr:uid="{00000000-0005-0000-0000-00005D000000}"/>
    <cellStyle name="Currency 2 3" xfId="177" xr:uid="{00000000-0005-0000-0000-00005E000000}"/>
    <cellStyle name="Currency 2 4" xfId="227" xr:uid="{00000000-0005-0000-0000-00005F000000}"/>
    <cellStyle name="Explanatory Text" xfId="133" builtinId="53" customBuiltin="1"/>
    <cellStyle name="Explanatory Text 2" xfId="64" xr:uid="{00000000-0005-0000-0000-000061000000}"/>
    <cellStyle name="Good" xfId="123" builtinId="26" customBuiltin="1"/>
    <cellStyle name="Good 2" xfId="65" xr:uid="{00000000-0005-0000-0000-000063000000}"/>
    <cellStyle name="Heading 1" xfId="119" builtinId="16" customBuiltin="1"/>
    <cellStyle name="Heading 1 2" xfId="66" xr:uid="{00000000-0005-0000-0000-000065000000}"/>
    <cellStyle name="Heading 2" xfId="120" builtinId="17" customBuiltin="1"/>
    <cellStyle name="Heading 2 2" xfId="67" xr:uid="{00000000-0005-0000-0000-000067000000}"/>
    <cellStyle name="Heading 3" xfId="121" builtinId="18" customBuiltin="1"/>
    <cellStyle name="Heading 3 2" xfId="68" xr:uid="{00000000-0005-0000-0000-000069000000}"/>
    <cellStyle name="Heading 4" xfId="122" builtinId="19" customBuiltin="1"/>
    <cellStyle name="Heading 4 2" xfId="69" xr:uid="{00000000-0005-0000-0000-00006B000000}"/>
    <cellStyle name="Input" xfId="126" builtinId="20" customBuiltin="1"/>
    <cellStyle name="Input 2" xfId="70" xr:uid="{00000000-0005-0000-0000-00006D000000}"/>
    <cellStyle name="Linked Cell" xfId="129" builtinId="24" customBuiltin="1"/>
    <cellStyle name="Linked Cell 2" xfId="71" xr:uid="{00000000-0005-0000-0000-00006F000000}"/>
    <cellStyle name="Neutral" xfId="125" builtinId="28" customBuiltin="1"/>
    <cellStyle name="Neutral 2" xfId="72" xr:uid="{00000000-0005-0000-0000-000071000000}"/>
    <cellStyle name="Normal" xfId="0" builtinId="0"/>
    <cellStyle name="Normal 10" xfId="20" xr:uid="{00000000-0005-0000-0000-000073000000}"/>
    <cellStyle name="Normal 10 2" xfId="73" xr:uid="{00000000-0005-0000-0000-000074000000}"/>
    <cellStyle name="Normal 11" xfId="24" xr:uid="{00000000-0005-0000-0000-000075000000}"/>
    <cellStyle name="Normal 11 2" xfId="30" xr:uid="{00000000-0005-0000-0000-000076000000}"/>
    <cellStyle name="Normal 11 2 2" xfId="74" xr:uid="{00000000-0005-0000-0000-000077000000}"/>
    <cellStyle name="Normal 12" xfId="75" xr:uid="{00000000-0005-0000-0000-000078000000}"/>
    <cellStyle name="Normal 12 2" xfId="179" xr:uid="{00000000-0005-0000-0000-000079000000}"/>
    <cellStyle name="Normal 12 3" xfId="229" xr:uid="{00000000-0005-0000-0000-00007A000000}"/>
    <cellStyle name="Normal 13" xfId="76" xr:uid="{00000000-0005-0000-0000-00007B000000}"/>
    <cellStyle name="Normal 13 2" xfId="180" xr:uid="{00000000-0005-0000-0000-00007C000000}"/>
    <cellStyle name="Normal 13 3" xfId="230" xr:uid="{00000000-0005-0000-0000-00007D000000}"/>
    <cellStyle name="Normal 14" xfId="77" xr:uid="{00000000-0005-0000-0000-00007E000000}"/>
    <cellStyle name="Normal 14 2" xfId="181" xr:uid="{00000000-0005-0000-0000-00007F000000}"/>
    <cellStyle name="Normal 14 3" xfId="231" xr:uid="{00000000-0005-0000-0000-000080000000}"/>
    <cellStyle name="Normal 15" xfId="78" xr:uid="{00000000-0005-0000-0000-000081000000}"/>
    <cellStyle name="Normal 15 2" xfId="182" xr:uid="{00000000-0005-0000-0000-000082000000}"/>
    <cellStyle name="Normal 15 3" xfId="232" xr:uid="{00000000-0005-0000-0000-000083000000}"/>
    <cellStyle name="Normal 16" xfId="79" xr:uid="{00000000-0005-0000-0000-000084000000}"/>
    <cellStyle name="Normal 16 2" xfId="183" xr:uid="{00000000-0005-0000-0000-000085000000}"/>
    <cellStyle name="Normal 16 3" xfId="233" xr:uid="{00000000-0005-0000-0000-000086000000}"/>
    <cellStyle name="Normal 17" xfId="80" xr:uid="{00000000-0005-0000-0000-000087000000}"/>
    <cellStyle name="Normal 17 2" xfId="184" xr:uid="{00000000-0005-0000-0000-000088000000}"/>
    <cellStyle name="Normal 17 3" xfId="234" xr:uid="{00000000-0005-0000-0000-000089000000}"/>
    <cellStyle name="Normal 18" xfId="81" xr:uid="{00000000-0005-0000-0000-00008A000000}"/>
    <cellStyle name="Normal 18 2" xfId="185" xr:uid="{00000000-0005-0000-0000-00008B000000}"/>
    <cellStyle name="Normal 18 3" xfId="235" xr:uid="{00000000-0005-0000-0000-00008C000000}"/>
    <cellStyle name="Normal 19" xfId="82" xr:uid="{00000000-0005-0000-0000-00008D000000}"/>
    <cellStyle name="Normal 19 2" xfId="186" xr:uid="{00000000-0005-0000-0000-00008E000000}"/>
    <cellStyle name="Normal 19 3" xfId="236" xr:uid="{00000000-0005-0000-0000-00008F000000}"/>
    <cellStyle name="Normal 2" xfId="7" xr:uid="{00000000-0005-0000-0000-000090000000}"/>
    <cellStyle name="Normal 2 2" xfId="8" xr:uid="{00000000-0005-0000-0000-000091000000}"/>
    <cellStyle name="Normal 2 2 2" xfId="83" xr:uid="{00000000-0005-0000-0000-000092000000}"/>
    <cellStyle name="Normal 2 2 2 2" xfId="84" xr:uid="{00000000-0005-0000-0000-000093000000}"/>
    <cellStyle name="Normal 2 2 2 2 2" xfId="188" xr:uid="{00000000-0005-0000-0000-000094000000}"/>
    <cellStyle name="Normal 2 2 2 2 3" xfId="238" xr:uid="{00000000-0005-0000-0000-000095000000}"/>
    <cellStyle name="Normal 2 2 2 3" xfId="85" xr:uid="{00000000-0005-0000-0000-000096000000}"/>
    <cellStyle name="Normal 2 2 2 3 2" xfId="189" xr:uid="{00000000-0005-0000-0000-000097000000}"/>
    <cellStyle name="Normal 2 2 2 3 3" xfId="239" xr:uid="{00000000-0005-0000-0000-000098000000}"/>
    <cellStyle name="Normal 2 2 2 4" xfId="86" xr:uid="{00000000-0005-0000-0000-000099000000}"/>
    <cellStyle name="Normal 2 2 2 4 2" xfId="190" xr:uid="{00000000-0005-0000-0000-00009A000000}"/>
    <cellStyle name="Normal 2 2 2 4 3" xfId="240" xr:uid="{00000000-0005-0000-0000-00009B000000}"/>
    <cellStyle name="Normal 2 2 2 5" xfId="187" xr:uid="{00000000-0005-0000-0000-00009C000000}"/>
    <cellStyle name="Normal 2 2 2 6" xfId="237" xr:uid="{00000000-0005-0000-0000-00009D000000}"/>
    <cellStyle name="Normal 2 3" xfId="87" xr:uid="{00000000-0005-0000-0000-00009E000000}"/>
    <cellStyle name="Normal 2 3 2" xfId="191" xr:uid="{00000000-0005-0000-0000-00009F000000}"/>
    <cellStyle name="Normal 2 3 3" xfId="241" xr:uid="{00000000-0005-0000-0000-0000A0000000}"/>
    <cellStyle name="Normal 2 4" xfId="160" xr:uid="{00000000-0005-0000-0000-0000A1000000}"/>
    <cellStyle name="Normal 2 5" xfId="263" xr:uid="{00000000-0005-0000-0000-0000A2000000}"/>
    <cellStyle name="Normal 20" xfId="88" xr:uid="{00000000-0005-0000-0000-0000A3000000}"/>
    <cellStyle name="Normal 20 2" xfId="192" xr:uid="{00000000-0005-0000-0000-0000A4000000}"/>
    <cellStyle name="Normal 20 3" xfId="242" xr:uid="{00000000-0005-0000-0000-0000A5000000}"/>
    <cellStyle name="Normal 21" xfId="89" xr:uid="{00000000-0005-0000-0000-0000A6000000}"/>
    <cellStyle name="Normal 21 2" xfId="193" xr:uid="{00000000-0005-0000-0000-0000A7000000}"/>
    <cellStyle name="Normal 21 3" xfId="243" xr:uid="{00000000-0005-0000-0000-0000A8000000}"/>
    <cellStyle name="Normal 22" xfId="90" xr:uid="{00000000-0005-0000-0000-0000A9000000}"/>
    <cellStyle name="Normal 22 2" xfId="194" xr:uid="{00000000-0005-0000-0000-0000AA000000}"/>
    <cellStyle name="Normal 22 3" xfId="244" xr:uid="{00000000-0005-0000-0000-0000AB000000}"/>
    <cellStyle name="Normal 23" xfId="91" xr:uid="{00000000-0005-0000-0000-0000AC000000}"/>
    <cellStyle name="Normal 23 2" xfId="195" xr:uid="{00000000-0005-0000-0000-0000AD000000}"/>
    <cellStyle name="Normal 23 3" xfId="245" xr:uid="{00000000-0005-0000-0000-0000AE000000}"/>
    <cellStyle name="Normal 24" xfId="159" xr:uid="{00000000-0005-0000-0000-0000AF000000}"/>
    <cellStyle name="Normal 25" xfId="212" xr:uid="{00000000-0005-0000-0000-0000B0000000}"/>
    <cellStyle name="Normal 25 2" xfId="262" xr:uid="{00000000-0005-0000-0000-0000B1000000}"/>
    <cellStyle name="Normal 3" xfId="9" xr:uid="{00000000-0005-0000-0000-0000B2000000}"/>
    <cellStyle name="Normal 3 2" xfId="10" xr:uid="{00000000-0005-0000-0000-0000B3000000}"/>
    <cellStyle name="Normal 3 2 2" xfId="92" xr:uid="{00000000-0005-0000-0000-0000B4000000}"/>
    <cellStyle name="Normal 3 3" xfId="21" xr:uid="{00000000-0005-0000-0000-0000B5000000}"/>
    <cellStyle name="Normal 3 3 2" xfId="93" xr:uid="{00000000-0005-0000-0000-0000B6000000}"/>
    <cellStyle name="Normal 3 3 3" xfId="196" xr:uid="{00000000-0005-0000-0000-0000B7000000}"/>
    <cellStyle name="Normal 3 3 4" xfId="246" xr:uid="{00000000-0005-0000-0000-0000B8000000}"/>
    <cellStyle name="Normal 3 4" xfId="23" xr:uid="{00000000-0005-0000-0000-0000B9000000}"/>
    <cellStyle name="Normal 3 5" xfId="22" xr:uid="{00000000-0005-0000-0000-0000BA000000}"/>
    <cellStyle name="Normal 3 5 2" xfId="27" xr:uid="{00000000-0005-0000-0000-0000BB000000}"/>
    <cellStyle name="Normal 3 5 2 2" xfId="33" xr:uid="{00000000-0005-0000-0000-0000BC000000}"/>
    <cellStyle name="Normal 3 5 3" xfId="28" xr:uid="{00000000-0005-0000-0000-0000BD000000}"/>
    <cellStyle name="Normal 3 6" xfId="29" xr:uid="{00000000-0005-0000-0000-0000BE000000}"/>
    <cellStyle name="Normal 3 7" xfId="161" xr:uid="{00000000-0005-0000-0000-0000BF000000}"/>
    <cellStyle name="Normal 4" xfId="11" xr:uid="{00000000-0005-0000-0000-0000C0000000}"/>
    <cellStyle name="Normal 4 2" xfId="95" xr:uid="{00000000-0005-0000-0000-0000C1000000}"/>
    <cellStyle name="Normal 4 2 2" xfId="198" xr:uid="{00000000-0005-0000-0000-0000C2000000}"/>
    <cellStyle name="Normal 4 2 3" xfId="248" xr:uid="{00000000-0005-0000-0000-0000C3000000}"/>
    <cellStyle name="Normal 4 3" xfId="96" xr:uid="{00000000-0005-0000-0000-0000C4000000}"/>
    <cellStyle name="Normal 4 3 2" xfId="199" xr:uid="{00000000-0005-0000-0000-0000C5000000}"/>
    <cellStyle name="Normal 4 3 3" xfId="249" xr:uid="{00000000-0005-0000-0000-0000C6000000}"/>
    <cellStyle name="Normal 4 4" xfId="97" xr:uid="{00000000-0005-0000-0000-0000C7000000}"/>
    <cellStyle name="Normal 4 5" xfId="94" xr:uid="{00000000-0005-0000-0000-0000C8000000}"/>
    <cellStyle name="Normal 4 6" xfId="197" xr:uid="{00000000-0005-0000-0000-0000C9000000}"/>
    <cellStyle name="Normal 4 7" xfId="247" xr:uid="{00000000-0005-0000-0000-0000CA000000}"/>
    <cellStyle name="Normal 5" xfId="12" xr:uid="{00000000-0005-0000-0000-0000CB000000}"/>
    <cellStyle name="Normal 5 2" xfId="98" xr:uid="{00000000-0005-0000-0000-0000CC000000}"/>
    <cellStyle name="Normal 5 3" xfId="200" xr:uid="{00000000-0005-0000-0000-0000CD000000}"/>
    <cellStyle name="Normal 5 4" xfId="250" xr:uid="{00000000-0005-0000-0000-0000CE000000}"/>
    <cellStyle name="Normal 6" xfId="13" xr:uid="{00000000-0005-0000-0000-0000CF000000}"/>
    <cellStyle name="Normal 6 2" xfId="201" xr:uid="{00000000-0005-0000-0000-0000D0000000}"/>
    <cellStyle name="Normal 6 3" xfId="251" xr:uid="{00000000-0005-0000-0000-0000D1000000}"/>
    <cellStyle name="Normal 7" xfId="14" xr:uid="{00000000-0005-0000-0000-0000D2000000}"/>
    <cellStyle name="Normal 7 2" xfId="99" xr:uid="{00000000-0005-0000-0000-0000D3000000}"/>
    <cellStyle name="Normal 8" xfId="15" xr:uid="{00000000-0005-0000-0000-0000D4000000}"/>
    <cellStyle name="Normal 8 2" xfId="100" xr:uid="{00000000-0005-0000-0000-0000D5000000}"/>
    <cellStyle name="Normal 9" xfId="1" xr:uid="{00000000-0005-0000-0000-0000D6000000}"/>
    <cellStyle name="Normal 9 2" xfId="101" xr:uid="{00000000-0005-0000-0000-0000D7000000}"/>
    <cellStyle name="Note" xfId="132" builtinId="10" customBuiltin="1"/>
    <cellStyle name="Note 2" xfId="102" xr:uid="{00000000-0005-0000-0000-0000D9000000}"/>
    <cellStyle name="Note 2 2" xfId="202" xr:uid="{00000000-0005-0000-0000-0000DA000000}"/>
    <cellStyle name="Note 2 3" xfId="252" xr:uid="{00000000-0005-0000-0000-0000DB000000}"/>
    <cellStyle name="Output" xfId="127" builtinId="21" customBuiltin="1"/>
    <cellStyle name="Output 2" xfId="103" xr:uid="{00000000-0005-0000-0000-0000DD000000}"/>
    <cellStyle name="Percent" xfId="264" builtinId="5"/>
    <cellStyle name="Percent 10" xfId="104" xr:uid="{00000000-0005-0000-0000-0000DE000000}"/>
    <cellStyle name="Percent 10 2" xfId="203" xr:uid="{00000000-0005-0000-0000-0000DF000000}"/>
    <cellStyle name="Percent 10 3" xfId="253" xr:uid="{00000000-0005-0000-0000-0000E0000000}"/>
    <cellStyle name="Percent 2" xfId="16" xr:uid="{00000000-0005-0000-0000-0000E1000000}"/>
    <cellStyle name="Percent 2 2" xfId="17" xr:uid="{00000000-0005-0000-0000-0000E2000000}"/>
    <cellStyle name="Percent 2 2 2" xfId="105" xr:uid="{00000000-0005-0000-0000-0000E3000000}"/>
    <cellStyle name="Percent 2 2 2 2" xfId="204" xr:uid="{00000000-0005-0000-0000-0000E4000000}"/>
    <cellStyle name="Percent 2 2 2 3" xfId="254" xr:uid="{00000000-0005-0000-0000-0000E5000000}"/>
    <cellStyle name="Percent 2 3" xfId="106" xr:uid="{00000000-0005-0000-0000-0000E6000000}"/>
    <cellStyle name="Percent 2 3 2" xfId="205" xr:uid="{00000000-0005-0000-0000-0000E7000000}"/>
    <cellStyle name="Percent 2 3 3" xfId="255" xr:uid="{00000000-0005-0000-0000-0000E8000000}"/>
    <cellStyle name="Percent 3" xfId="18" xr:uid="{00000000-0005-0000-0000-0000E9000000}"/>
    <cellStyle name="Percent 3 2" xfId="107" xr:uid="{00000000-0005-0000-0000-0000EA000000}"/>
    <cellStyle name="Percent 3 2 2" xfId="206" xr:uid="{00000000-0005-0000-0000-0000EB000000}"/>
    <cellStyle name="Percent 3 2 3" xfId="256" xr:uid="{00000000-0005-0000-0000-0000EC000000}"/>
    <cellStyle name="Percent 3 3" xfId="108" xr:uid="{00000000-0005-0000-0000-0000ED000000}"/>
    <cellStyle name="Percent 3 4" xfId="34" xr:uid="{00000000-0005-0000-0000-0000EE000000}"/>
    <cellStyle name="Percent 4" xfId="19" xr:uid="{00000000-0005-0000-0000-0000EF000000}"/>
    <cellStyle name="Percent 4 2" xfId="110" xr:uid="{00000000-0005-0000-0000-0000F0000000}"/>
    <cellStyle name="Percent 4 2 2" xfId="208" xr:uid="{00000000-0005-0000-0000-0000F1000000}"/>
    <cellStyle name="Percent 4 2 3" xfId="258" xr:uid="{00000000-0005-0000-0000-0000F2000000}"/>
    <cellStyle name="Percent 4 3" xfId="109" xr:uid="{00000000-0005-0000-0000-0000F3000000}"/>
    <cellStyle name="Percent 4 4" xfId="207" xr:uid="{00000000-0005-0000-0000-0000F4000000}"/>
    <cellStyle name="Percent 4 5" xfId="257" xr:uid="{00000000-0005-0000-0000-0000F5000000}"/>
    <cellStyle name="Percent 5" xfId="26" xr:uid="{00000000-0005-0000-0000-0000F6000000}"/>
    <cellStyle name="Percent 5 2" xfId="32" xr:uid="{00000000-0005-0000-0000-0000F7000000}"/>
    <cellStyle name="Percent 5 2 2" xfId="111" xr:uid="{00000000-0005-0000-0000-0000F8000000}"/>
    <cellStyle name="Percent 6" xfId="112" xr:uid="{00000000-0005-0000-0000-0000F9000000}"/>
    <cellStyle name="Percent 7" xfId="113" xr:uid="{00000000-0005-0000-0000-0000FA000000}"/>
    <cellStyle name="Percent 7 2" xfId="209" xr:uid="{00000000-0005-0000-0000-0000FB000000}"/>
    <cellStyle name="Percent 7 3" xfId="259" xr:uid="{00000000-0005-0000-0000-0000FC000000}"/>
    <cellStyle name="Percent 8" xfId="114" xr:uid="{00000000-0005-0000-0000-0000FD000000}"/>
    <cellStyle name="Percent 8 2" xfId="210" xr:uid="{00000000-0005-0000-0000-0000FE000000}"/>
    <cellStyle name="Percent 8 3" xfId="260" xr:uid="{00000000-0005-0000-0000-0000FF000000}"/>
    <cellStyle name="Percent 9" xfId="115" xr:uid="{00000000-0005-0000-0000-000000010000}"/>
    <cellStyle name="Percent 9 2" xfId="211" xr:uid="{00000000-0005-0000-0000-000001010000}"/>
    <cellStyle name="Percent 9 3" xfId="261" xr:uid="{00000000-0005-0000-0000-000002010000}"/>
    <cellStyle name="Title" xfId="118" builtinId="15" customBuiltin="1"/>
    <cellStyle name="Total" xfId="134" builtinId="25" customBuiltin="1"/>
    <cellStyle name="Total 2" xfId="116" xr:uid="{00000000-0005-0000-0000-000005010000}"/>
    <cellStyle name="Warning Text" xfId="131" builtinId="11" customBuiltin="1"/>
    <cellStyle name="Warning Text 2" xfId="117" xr:uid="{00000000-0005-0000-0000-000007010000}"/>
  </cellStyles>
  <dxfs count="0"/>
  <tableStyles count="0" defaultTableStyle="TableStyleMedium2" defaultPivotStyle="PivotStyleLight16"/>
  <colors>
    <mruColors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68"/>
  <sheetViews>
    <sheetView tabSelected="1" topLeftCell="AL1" zoomScaleNormal="100" workbookViewId="0">
      <pane ySplit="11" topLeftCell="A12" activePane="bottomLeft" state="frozen"/>
      <selection pane="bottomLeft" activeCell="AL5" sqref="AL5"/>
    </sheetView>
  </sheetViews>
  <sheetFormatPr defaultColWidth="9.140625" defaultRowHeight="15" x14ac:dyDescent="0.25"/>
  <cols>
    <col min="1" max="1" width="16.42578125" bestFit="1" customWidth="1"/>
    <col min="2" max="2" width="12.5703125" bestFit="1" customWidth="1"/>
    <col min="3" max="3" width="12.5703125" hidden="1" customWidth="1"/>
    <col min="4" max="4" width="55.140625" hidden="1" customWidth="1"/>
    <col min="5" max="5" width="29" customWidth="1"/>
    <col min="6" max="6" width="15.85546875" customWidth="1"/>
    <col min="7" max="8" width="20.140625" customWidth="1"/>
    <col min="9" max="10" width="42" customWidth="1"/>
    <col min="11" max="11" width="36.85546875" customWidth="1"/>
    <col min="12" max="14" width="20.140625" customWidth="1"/>
    <col min="15" max="15" width="20.5703125" customWidth="1"/>
    <col min="16" max="17" width="20.140625" customWidth="1"/>
    <col min="18" max="18" width="23.5703125" customWidth="1"/>
    <col min="19" max="23" width="30.140625" customWidth="1"/>
    <col min="24" max="25" width="30.140625" style="43" customWidth="1"/>
    <col min="26" max="26" width="52.140625" customWidth="1"/>
    <col min="27" max="27" width="35.85546875" bestFit="1" customWidth="1"/>
    <col min="28" max="28" width="18.7109375" bestFit="1" customWidth="1"/>
    <col min="29" max="29" width="41.42578125" bestFit="1" customWidth="1"/>
    <col min="30" max="30" width="43.140625" bestFit="1" customWidth="1"/>
    <col min="31" max="31" width="25.42578125" style="63" bestFit="1" customWidth="1"/>
    <col min="32" max="32" width="36" style="63" bestFit="1" customWidth="1"/>
    <col min="33" max="33" width="34" style="63" bestFit="1" customWidth="1"/>
    <col min="34" max="34" width="45.42578125" style="63" bestFit="1" customWidth="1"/>
    <col min="35" max="35" width="36.28515625" customWidth="1"/>
    <col min="36" max="36" width="7.5703125" customWidth="1"/>
    <col min="37" max="37" width="24.7109375" customWidth="1"/>
    <col min="38" max="38" width="28.7109375" bestFit="1" customWidth="1"/>
    <col min="39" max="39" width="15.42578125" bestFit="1" customWidth="1"/>
    <col min="40" max="40" width="25" bestFit="1" customWidth="1"/>
    <col min="41" max="41" width="29.140625" bestFit="1" customWidth="1"/>
    <col min="42" max="42" width="24.28515625" bestFit="1" customWidth="1"/>
    <col min="43" max="43" width="20.5703125" bestFit="1" customWidth="1"/>
    <col min="44" max="44" width="24.85546875" bestFit="1" customWidth="1"/>
    <col min="45" max="45" width="41" customWidth="1"/>
    <col min="46" max="46" width="16.42578125" bestFit="1" customWidth="1"/>
    <col min="51" max="51" width="9.140625" style="71"/>
  </cols>
  <sheetData>
    <row r="1" spans="1:51" s="13" customFormat="1" ht="15.75" thickBot="1" x14ac:dyDescent="0.3">
      <c r="A1" s="1" t="s">
        <v>852</v>
      </c>
      <c r="B1" s="2" t="s">
        <v>853</v>
      </c>
      <c r="C1" s="66"/>
      <c r="D1" s="66"/>
      <c r="E1" s="3" t="s">
        <v>854</v>
      </c>
      <c r="F1" s="4" t="s">
        <v>2613</v>
      </c>
      <c r="G1" s="6" t="s">
        <v>2615</v>
      </c>
      <c r="H1" s="6" t="s">
        <v>891</v>
      </c>
      <c r="I1" s="9" t="s">
        <v>855</v>
      </c>
      <c r="J1" s="10" t="s">
        <v>856</v>
      </c>
      <c r="K1" s="5" t="s">
        <v>864</v>
      </c>
      <c r="L1" s="7" t="s">
        <v>857</v>
      </c>
      <c r="M1" s="8" t="s">
        <v>858</v>
      </c>
      <c r="N1" s="1" t="s">
        <v>859</v>
      </c>
      <c r="O1" s="9" t="s">
        <v>860</v>
      </c>
      <c r="P1" s="10" t="s">
        <v>861</v>
      </c>
      <c r="Q1" s="44" t="s">
        <v>890</v>
      </c>
      <c r="R1" s="8" t="s">
        <v>870</v>
      </c>
      <c r="S1" s="4" t="s">
        <v>862</v>
      </c>
      <c r="T1" s="48" t="s">
        <v>893</v>
      </c>
      <c r="U1" s="50" t="s">
        <v>895</v>
      </c>
      <c r="V1" s="52" t="s">
        <v>896</v>
      </c>
      <c r="W1" s="55" t="s">
        <v>2614</v>
      </c>
      <c r="X1" s="57" t="s">
        <v>2614</v>
      </c>
      <c r="Y1" s="57" t="s">
        <v>900</v>
      </c>
      <c r="Z1" s="31" t="s">
        <v>2619</v>
      </c>
      <c r="AA1" s="31" t="s">
        <v>2618</v>
      </c>
      <c r="AB1" s="9" t="s">
        <v>863</v>
      </c>
      <c r="AC1" s="14" t="s">
        <v>871</v>
      </c>
      <c r="AD1" s="14" t="s">
        <v>884</v>
      </c>
      <c r="AE1" s="59" t="s">
        <v>872</v>
      </c>
      <c r="AF1" s="64" t="s">
        <v>873</v>
      </c>
      <c r="AG1" s="64" t="s">
        <v>874</v>
      </c>
      <c r="AH1" s="64" t="s">
        <v>875</v>
      </c>
      <c r="AI1" s="4" t="s">
        <v>876</v>
      </c>
      <c r="AJ1" s="74" t="s">
        <v>865</v>
      </c>
      <c r="AK1" s="75"/>
      <c r="AL1" s="37" t="s">
        <v>881</v>
      </c>
      <c r="AM1" s="4" t="s">
        <v>866</v>
      </c>
      <c r="AN1" s="11" t="s">
        <v>867</v>
      </c>
      <c r="AO1" s="29" t="s">
        <v>878</v>
      </c>
      <c r="AP1" s="8" t="s">
        <v>868</v>
      </c>
      <c r="AQ1" s="76" t="s">
        <v>869</v>
      </c>
      <c r="AR1" s="77"/>
      <c r="AS1" s="78"/>
      <c r="AT1" s="12" t="s">
        <v>2617</v>
      </c>
      <c r="AY1" s="68"/>
    </row>
    <row r="2" spans="1:51" s="15" customFormat="1" x14ac:dyDescent="0.25">
      <c r="A2" s="16"/>
      <c r="B2" s="17"/>
      <c r="C2" s="17"/>
      <c r="D2" s="17"/>
      <c r="E2" s="18"/>
      <c r="F2" s="19"/>
      <c r="G2" s="21" t="s">
        <v>2616</v>
      </c>
      <c r="H2" s="21" t="s">
        <v>892</v>
      </c>
      <c r="I2" s="15" t="s">
        <v>2612</v>
      </c>
      <c r="J2" s="79" t="s">
        <v>2612</v>
      </c>
      <c r="K2" s="20"/>
      <c r="L2" s="22"/>
      <c r="M2" s="23"/>
      <c r="N2" s="16"/>
      <c r="O2" s="24"/>
      <c r="P2" s="18"/>
      <c r="Q2" s="45"/>
      <c r="R2" s="23"/>
      <c r="S2" s="19"/>
      <c r="T2" s="49" t="s">
        <v>894</v>
      </c>
      <c r="U2" s="51" t="s">
        <v>894</v>
      </c>
      <c r="V2" s="53" t="s">
        <v>897</v>
      </c>
      <c r="W2" s="56" t="s">
        <v>898</v>
      </c>
      <c r="X2" s="58" t="s">
        <v>899</v>
      </c>
      <c r="Y2" s="58"/>
      <c r="Z2" s="20" t="s">
        <v>886</v>
      </c>
      <c r="AA2" s="21"/>
      <c r="AB2" s="24"/>
      <c r="AC2" s="25"/>
      <c r="AD2" s="25"/>
      <c r="AE2" s="60"/>
      <c r="AF2" s="60"/>
      <c r="AG2" s="60"/>
      <c r="AH2" s="60"/>
      <c r="AI2" s="19"/>
      <c r="AJ2" s="18"/>
      <c r="AK2" s="18"/>
      <c r="AL2" s="18">
        <f>ROUND((133.449/125.305),6)</f>
        <v>1.0649930000000001</v>
      </c>
      <c r="AM2" s="19"/>
      <c r="AN2" s="26"/>
      <c r="AO2" s="21"/>
      <c r="AP2" s="23"/>
      <c r="AQ2" s="16" t="s">
        <v>879</v>
      </c>
      <c r="AR2" s="16" t="s">
        <v>887</v>
      </c>
      <c r="AS2" s="16" t="s">
        <v>880</v>
      </c>
      <c r="AT2" s="27"/>
      <c r="AY2" s="69"/>
    </row>
    <row r="3" spans="1:51" s="15" customFormat="1" x14ac:dyDescent="0.25">
      <c r="A3" s="16"/>
      <c r="B3" s="17"/>
      <c r="C3" s="17"/>
      <c r="D3" s="17"/>
      <c r="E3" s="18"/>
      <c r="F3" s="19"/>
      <c r="G3" s="21"/>
      <c r="H3" s="21"/>
      <c r="I3" s="24"/>
      <c r="J3" s="18"/>
      <c r="K3" s="20"/>
      <c r="L3" s="22"/>
      <c r="M3" s="23"/>
      <c r="N3" s="16"/>
      <c r="O3" s="24"/>
      <c r="P3" s="18"/>
      <c r="Q3" s="45"/>
      <c r="R3" s="23"/>
      <c r="S3" s="19"/>
      <c r="T3" s="49" t="s">
        <v>2622</v>
      </c>
      <c r="U3" s="51" t="s">
        <v>2622</v>
      </c>
      <c r="V3" s="53"/>
      <c r="W3" s="56"/>
      <c r="X3" s="58"/>
      <c r="Y3" s="58"/>
      <c r="Z3" s="20"/>
      <c r="AA3" s="21"/>
      <c r="AB3" s="24"/>
      <c r="AC3" s="25"/>
      <c r="AD3" s="25"/>
      <c r="AE3" s="60" t="s">
        <v>877</v>
      </c>
      <c r="AF3" s="60"/>
      <c r="AG3" s="60"/>
      <c r="AH3" s="60"/>
      <c r="AI3" s="19"/>
      <c r="AJ3" s="18"/>
      <c r="AK3" s="18"/>
      <c r="AL3" s="18"/>
      <c r="AM3" s="19"/>
      <c r="AN3" s="26"/>
      <c r="AO3" s="21" t="s">
        <v>885</v>
      </c>
      <c r="AP3" s="23"/>
      <c r="AQ3" s="16"/>
      <c r="AR3" s="16"/>
      <c r="AS3" s="16"/>
      <c r="AT3" s="27"/>
      <c r="AY3" s="69"/>
    </row>
    <row r="4" spans="1:51" s="79" customFormat="1" x14ac:dyDescent="0.25">
      <c r="F4" s="80"/>
      <c r="G4" s="80"/>
      <c r="H4" s="80"/>
      <c r="T4" s="81"/>
      <c r="U4" s="81"/>
      <c r="X4" s="82"/>
      <c r="Y4" s="82"/>
      <c r="Z4" s="80"/>
      <c r="AA4" s="80"/>
      <c r="AE4" s="83"/>
      <c r="AF4" s="83"/>
      <c r="AG4" s="83"/>
      <c r="AH4" s="83"/>
      <c r="AN4" s="84"/>
      <c r="AY4" s="70"/>
    </row>
    <row r="5" spans="1:51" s="79" customFormat="1" x14ac:dyDescent="0.25">
      <c r="R5" s="80"/>
      <c r="Y5" s="82"/>
      <c r="AE5" s="83"/>
      <c r="AF5" s="83"/>
      <c r="AG5" s="83"/>
      <c r="AH5" s="83"/>
      <c r="AN5" s="84"/>
      <c r="AY5" s="70"/>
    </row>
    <row r="6" spans="1:51" s="79" customFormat="1" x14ac:dyDescent="0.25">
      <c r="X6" s="82"/>
      <c r="Y6" s="82"/>
      <c r="AE6" s="83"/>
      <c r="AF6" s="83"/>
      <c r="AG6" s="83"/>
      <c r="AH6" s="83"/>
      <c r="AN6" s="84"/>
      <c r="AY6" s="70"/>
    </row>
    <row r="7" spans="1:51" s="79" customFormat="1" x14ac:dyDescent="0.25">
      <c r="X7" s="82"/>
      <c r="Y7" s="82"/>
      <c r="AE7" s="83"/>
      <c r="AF7" s="83"/>
      <c r="AG7" s="83"/>
      <c r="AH7" s="83"/>
      <c r="AN7" s="84"/>
      <c r="AY7" s="70"/>
    </row>
    <row r="8" spans="1:51" s="79" customFormat="1" x14ac:dyDescent="0.25">
      <c r="X8" s="82"/>
      <c r="Y8" s="82"/>
      <c r="AE8" s="83"/>
      <c r="AF8" s="83"/>
      <c r="AG8" s="83"/>
      <c r="AH8" s="83"/>
      <c r="AN8" s="84"/>
      <c r="AV8" s="79" t="s">
        <v>883</v>
      </c>
      <c r="AY8" s="70"/>
    </row>
    <row r="9" spans="1:51" s="79" customFormat="1" x14ac:dyDescent="0.25">
      <c r="Y9" s="82"/>
      <c r="AE9" s="83"/>
      <c r="AF9" s="83"/>
      <c r="AG9" s="83"/>
      <c r="AH9" s="83"/>
      <c r="AN9" s="84"/>
      <c r="AV9" s="79">
        <f>SUM(AV12:AV868)</f>
        <v>742</v>
      </c>
      <c r="AY9" s="70"/>
    </row>
    <row r="10" spans="1:51" s="79" customFormat="1" x14ac:dyDescent="0.25">
      <c r="X10" s="82"/>
      <c r="Y10" s="82"/>
      <c r="AE10" s="83"/>
      <c r="AF10" s="83"/>
      <c r="AG10" s="83"/>
      <c r="AH10" s="83"/>
      <c r="AN10" s="84"/>
      <c r="AY10" s="70"/>
    </row>
    <row r="11" spans="1:51" s="15" customFormat="1" x14ac:dyDescent="0.25">
      <c r="F11" s="28">
        <f>SUM(F12:F868)</f>
        <v>644818900</v>
      </c>
      <c r="G11" s="28">
        <f>SUM(G12:G868)</f>
        <v>4900639</v>
      </c>
      <c r="H11" s="28"/>
      <c r="I11" s="15">
        <f>SUM(I12:I868)</f>
        <v>319631</v>
      </c>
      <c r="J11" s="15">
        <f>SUM(J12:J868)</f>
        <v>2034850</v>
      </c>
      <c r="W11" s="28">
        <f>SUM(W12:W868)</f>
        <v>763171</v>
      </c>
      <c r="X11" s="28">
        <f>SUM(X12:X868)</f>
        <v>4768725</v>
      </c>
      <c r="Y11" s="28"/>
      <c r="Z11" s="30">
        <f>SUM(Z12:Z868)</f>
        <v>8815471652</v>
      </c>
      <c r="AA11" s="30">
        <f>SUM(AA12:AA868)</f>
        <v>3703183028.8300009</v>
      </c>
      <c r="AE11" s="61"/>
      <c r="AF11" s="61"/>
      <c r="AG11" s="61"/>
      <c r="AH11" s="61"/>
      <c r="AM11" s="28">
        <f>SUM(AM12:AM868)</f>
        <v>1096644317</v>
      </c>
      <c r="AN11" s="65">
        <v>5.3758495219872974E-3</v>
      </c>
      <c r="AT11" s="28">
        <f>SUM(AT12:AT868)</f>
        <v>644398012</v>
      </c>
      <c r="AY11" s="70"/>
    </row>
    <row r="12" spans="1:51" ht="15" customHeight="1" x14ac:dyDescent="0.25">
      <c r="A12">
        <v>1</v>
      </c>
      <c r="B12">
        <v>100</v>
      </c>
      <c r="C12" t="s">
        <v>909</v>
      </c>
      <c r="D12" t="s">
        <v>910</v>
      </c>
      <c r="E12" s="39" t="s">
        <v>4</v>
      </c>
      <c r="F12" s="32">
        <v>862084</v>
      </c>
      <c r="G12" s="43">
        <v>2231</v>
      </c>
      <c r="H12" s="47">
        <f t="shared" ref="H12:H76" si="0">LOG10(G12)</f>
        <v>3.3484995702838378</v>
      </c>
      <c r="I12">
        <v>285</v>
      </c>
      <c r="J12">
        <v>1068</v>
      </c>
      <c r="K12" s="33">
        <f t="shared" ref="K12:K76" si="1">ROUND(I12/J12,6)*100</f>
        <v>26.685399999999998</v>
      </c>
      <c r="L12" s="33">
        <v>1553</v>
      </c>
      <c r="M12" s="33">
        <v>1770</v>
      </c>
      <c r="N12" s="33">
        <v>1698</v>
      </c>
      <c r="O12" s="33">
        <v>1984</v>
      </c>
      <c r="P12" s="40">
        <v>2165</v>
      </c>
      <c r="Q12" s="43">
        <v>2168</v>
      </c>
      <c r="R12" s="40">
        <f t="shared" ref="R12:R76" si="2">MAX(L12:Q12)</f>
        <v>2168</v>
      </c>
      <c r="S12" s="34">
        <f t="shared" ref="S12:S76" si="3">ROUND(IF(100*(1-(G12/R12))&lt;0,0,100*(1-G12/R12)),2)</f>
        <v>0</v>
      </c>
      <c r="T12" s="43">
        <v>47594500</v>
      </c>
      <c r="U12" s="43">
        <v>185388486</v>
      </c>
      <c r="V12" s="54">
        <f t="shared" ref="V12:V76" si="4">ROUND(T12/U12*100,6)</f>
        <v>25.672846</v>
      </c>
      <c r="W12" s="32">
        <v>705</v>
      </c>
      <c r="X12">
        <v>2217</v>
      </c>
      <c r="Y12">
        <f t="shared" ref="Y12:Y76" si="5">ROUND(W12/X12*100,2)</f>
        <v>31.8</v>
      </c>
      <c r="Z12" s="46">
        <v>2261851</v>
      </c>
      <c r="AA12" s="41">
        <v>2077441.91</v>
      </c>
      <c r="AB12" s="33">
        <f t="shared" ref="AB12:AB76" si="6">ROUND(AA$11/Z$11,6)</f>
        <v>0.42007800000000001</v>
      </c>
      <c r="AC12" s="33" t="str">
        <f t="shared" ref="AC12:AC76" si="7">IF(AND(2500&lt;=G12,G12&lt;3000),(G12-2500)*0.002,"")</f>
        <v/>
      </c>
      <c r="AD12" s="33" t="str">
        <f t="shared" ref="AD12:AD76" si="8">IF(AND(10000&lt;=G12,G12&lt;11000),(11000-G12)*0.001,"")</f>
        <v/>
      </c>
      <c r="AE12" s="62">
        <f t="shared" ref="AE12:AE76" si="9">IF(G12&lt;3000, 196.487+(220.877*H12),0)</f>
        <v>936.09353958558324</v>
      </c>
      <c r="AF12" s="62">
        <f t="shared" ref="AF12:AF76" si="10">IF((AND(2500&lt;=G12,G12&lt;11000)),1.15*(497.308+(6.667*K12)+(9.215*V12)+(16.081*S12)),0)</f>
        <v>0</v>
      </c>
      <c r="AG12" s="62">
        <f t="shared" ref="AG12:AG76" si="11">IF(G12&gt;=10000,1.15*(293.056+(8.572*K12)+(11.494*Y12)+(5.719*V12)+(9.484*S12)),0)</f>
        <v>0</v>
      </c>
      <c r="AH12" s="62" t="str">
        <f t="shared" ref="AH12:AH76" si="12">IF(AND(2500&lt;=G12,G12&lt;3000),(AC12*AF12)+((1-AC12)*AE12),"")</f>
        <v/>
      </c>
      <c r="AI12" s="33" t="str">
        <f t="shared" ref="AI12:AI76" si="13">IF(AND(10000&lt;=G12,G12&lt;11000),(AD12*AF12)+(AG12*(1-AD12)),"")</f>
        <v/>
      </c>
      <c r="AJ12" s="33" t="str">
        <f t="shared" ref="AJ12:AJ76" si="14">IF(AND(AC12="",AD12=""),"",1)</f>
        <v/>
      </c>
      <c r="AK12" s="34">
        <f t="shared" ref="AK12:AK76" si="15">ROUND(IF(AJ12="",MAX(AE12,AF12,AG12),MAX(AH12,AI12)),2)</f>
        <v>936.09</v>
      </c>
      <c r="AL12" s="34">
        <f t="shared" ref="AL12:AL76" si="16">ROUND(AK12*AL$2,2)</f>
        <v>996.93</v>
      </c>
      <c r="AM12" s="32">
        <f t="shared" ref="AM12:AM76" si="17">ROUND(IF((AL12*G12)-(Z12*AB12)&lt;0,0,(AL12*G12)-(Z12*AB12)),0)</f>
        <v>1273997</v>
      </c>
      <c r="AN12" s="35">
        <f t="shared" ref="AN12:AN76" si="18">$AN$11</f>
        <v>5.3758495219872974E-3</v>
      </c>
      <c r="AO12" s="32">
        <f t="shared" ref="AO12:AO76" si="19">(AM12-F12)*AN12</f>
        <v>2214.3823041503538</v>
      </c>
      <c r="AP12" s="32">
        <f t="shared" ref="AP12:AP76" si="20">ROUND(MAX(IF(F12&lt;AM12,F12+AO12,AM12),0),0)</f>
        <v>864298</v>
      </c>
      <c r="AQ12" s="32">
        <f t="shared" ref="AQ12:AQ76" si="21">10*G12</f>
        <v>22310</v>
      </c>
      <c r="AR12" s="32">
        <f t="shared" ref="AR12:AR76" si="22">0.05*AA12</f>
        <v>103872.0955</v>
      </c>
      <c r="AS12" s="32">
        <f t="shared" ref="AS12:AS76" si="23">ROUND(MAX(F12-MIN(AQ12:AR12)),0)</f>
        <v>839774</v>
      </c>
      <c r="AT12" s="36">
        <f t="shared" ref="AT12:AT76" si="24">MAX(AP12,AS12)</f>
        <v>864298</v>
      </c>
      <c r="AU12" s="33"/>
      <c r="AV12" s="33">
        <f t="shared" ref="AV12:AV76" si="25">IF(AT12&gt;0,1,0)</f>
        <v>1</v>
      </c>
      <c r="AX12">
        <v>862084</v>
      </c>
      <c r="AY12" s="71">
        <f>(AT12-AX12)/AX12</f>
        <v>2.5681952106755257E-3</v>
      </c>
    </row>
    <row r="13" spans="1:51" ht="15" customHeight="1" x14ac:dyDescent="0.25">
      <c r="A13">
        <v>1</v>
      </c>
      <c r="B13">
        <v>700</v>
      </c>
      <c r="C13" t="s">
        <v>1627</v>
      </c>
      <c r="D13" t="s">
        <v>1628</v>
      </c>
      <c r="E13" s="39" t="s">
        <v>361</v>
      </c>
      <c r="F13" s="32">
        <v>171010</v>
      </c>
      <c r="G13" s="43">
        <v>616</v>
      </c>
      <c r="H13" s="47">
        <f t="shared" si="0"/>
        <v>2.7895807121644256</v>
      </c>
      <c r="I13">
        <v>16</v>
      </c>
      <c r="J13">
        <v>342</v>
      </c>
      <c r="K13" s="33">
        <f t="shared" si="1"/>
        <v>4.6783999999999999</v>
      </c>
      <c r="L13" s="33">
        <v>357</v>
      </c>
      <c r="M13" s="33">
        <v>533</v>
      </c>
      <c r="N13" s="33">
        <v>469</v>
      </c>
      <c r="O13" s="33">
        <v>479</v>
      </c>
      <c r="P13" s="42">
        <v>633</v>
      </c>
      <c r="Q13" s="43">
        <v>613</v>
      </c>
      <c r="R13" s="40">
        <f t="shared" si="2"/>
        <v>633</v>
      </c>
      <c r="S13" s="34">
        <f t="shared" si="3"/>
        <v>2.69</v>
      </c>
      <c r="T13" s="43">
        <v>4337600</v>
      </c>
      <c r="U13" s="43">
        <v>48746534</v>
      </c>
      <c r="V13" s="54">
        <f t="shared" si="4"/>
        <v>8.8982740000000007</v>
      </c>
      <c r="W13" s="32">
        <v>150</v>
      </c>
      <c r="X13">
        <v>543</v>
      </c>
      <c r="Y13">
        <f t="shared" si="5"/>
        <v>27.62</v>
      </c>
      <c r="Z13" s="46">
        <v>531312</v>
      </c>
      <c r="AA13" s="41">
        <v>301119</v>
      </c>
      <c r="AB13" s="33">
        <f t="shared" si="6"/>
        <v>0.42007800000000001</v>
      </c>
      <c r="AC13" s="33" t="str">
        <f t="shared" si="7"/>
        <v/>
      </c>
      <c r="AD13" s="33" t="str">
        <f t="shared" si="8"/>
        <v/>
      </c>
      <c r="AE13" s="62">
        <f t="shared" si="9"/>
        <v>812.64121896074187</v>
      </c>
      <c r="AF13" s="62">
        <f t="shared" si="10"/>
        <v>0</v>
      </c>
      <c r="AG13" s="62">
        <f t="shared" si="11"/>
        <v>0</v>
      </c>
      <c r="AH13" s="62" t="str">
        <f t="shared" si="12"/>
        <v/>
      </c>
      <c r="AI13" s="33" t="str">
        <f t="shared" si="13"/>
        <v/>
      </c>
      <c r="AJ13" s="33" t="str">
        <f t="shared" si="14"/>
        <v/>
      </c>
      <c r="AK13" s="34">
        <f t="shared" si="15"/>
        <v>812.64</v>
      </c>
      <c r="AL13" s="34">
        <f t="shared" si="16"/>
        <v>865.46</v>
      </c>
      <c r="AM13" s="32">
        <f t="shared" si="17"/>
        <v>309931</v>
      </c>
      <c r="AN13" s="35">
        <f t="shared" si="18"/>
        <v>5.3758495219872974E-3</v>
      </c>
      <c r="AO13" s="32">
        <f t="shared" si="19"/>
        <v>746.81839144399737</v>
      </c>
      <c r="AP13" s="32">
        <f t="shared" si="20"/>
        <v>171757</v>
      </c>
      <c r="AQ13" s="32">
        <f t="shared" si="21"/>
        <v>6160</v>
      </c>
      <c r="AR13" s="32">
        <f t="shared" si="22"/>
        <v>15055.95</v>
      </c>
      <c r="AS13" s="32">
        <f t="shared" si="23"/>
        <v>164850</v>
      </c>
      <c r="AT13" s="36">
        <f t="shared" si="24"/>
        <v>171757</v>
      </c>
      <c r="AU13" s="33"/>
      <c r="AV13" s="33">
        <f t="shared" si="25"/>
        <v>1</v>
      </c>
      <c r="AX13">
        <v>171010</v>
      </c>
      <c r="AY13" s="71">
        <f t="shared" ref="AY13:AY77" si="26">(AT13-AX13)/AX13</f>
        <v>4.3681656043506227E-3</v>
      </c>
    </row>
    <row r="14" spans="1:51" ht="15" customHeight="1" x14ac:dyDescent="0.25">
      <c r="A14">
        <v>1</v>
      </c>
      <c r="B14">
        <v>1300</v>
      </c>
      <c r="C14" t="s">
        <v>1903</v>
      </c>
      <c r="D14" t="s">
        <v>1904</v>
      </c>
      <c r="E14" s="39" t="s">
        <v>499</v>
      </c>
      <c r="F14" s="32">
        <v>14070</v>
      </c>
      <c r="G14" s="43">
        <v>42</v>
      </c>
      <c r="H14" s="47">
        <f t="shared" si="0"/>
        <v>1.6232492903979006</v>
      </c>
      <c r="I14">
        <v>7</v>
      </c>
      <c r="J14">
        <v>41</v>
      </c>
      <c r="K14" s="33">
        <f t="shared" si="1"/>
        <v>17.0732</v>
      </c>
      <c r="L14" s="33">
        <v>70</v>
      </c>
      <c r="M14" s="33">
        <v>81</v>
      </c>
      <c r="N14" s="33">
        <v>62</v>
      </c>
      <c r="O14" s="33">
        <v>65</v>
      </c>
      <c r="P14" s="42">
        <v>80</v>
      </c>
      <c r="Q14" s="43">
        <v>41</v>
      </c>
      <c r="R14" s="40">
        <f t="shared" si="2"/>
        <v>81</v>
      </c>
      <c r="S14" s="34">
        <f t="shared" si="3"/>
        <v>48.15</v>
      </c>
      <c r="T14" s="43">
        <v>113300</v>
      </c>
      <c r="U14" s="43">
        <v>2937461</v>
      </c>
      <c r="V14" s="54">
        <f t="shared" si="4"/>
        <v>3.8570720000000001</v>
      </c>
      <c r="W14" s="32">
        <v>16</v>
      </c>
      <c r="X14">
        <v>29</v>
      </c>
      <c r="Y14">
        <f t="shared" si="5"/>
        <v>55.17</v>
      </c>
      <c r="Z14" s="46">
        <v>27775</v>
      </c>
      <c r="AA14" s="41">
        <v>15002</v>
      </c>
      <c r="AB14" s="33">
        <f t="shared" si="6"/>
        <v>0.42007800000000001</v>
      </c>
      <c r="AC14" s="33" t="str">
        <f t="shared" si="7"/>
        <v/>
      </c>
      <c r="AD14" s="33" t="str">
        <f t="shared" si="8"/>
        <v/>
      </c>
      <c r="AE14" s="62">
        <f t="shared" si="9"/>
        <v>555.02543351521706</v>
      </c>
      <c r="AF14" s="62">
        <f t="shared" si="10"/>
        <v>0</v>
      </c>
      <c r="AG14" s="62">
        <f t="shared" si="11"/>
        <v>0</v>
      </c>
      <c r="AH14" s="62" t="str">
        <f t="shared" si="12"/>
        <v/>
      </c>
      <c r="AI14" s="33" t="str">
        <f t="shared" si="13"/>
        <v/>
      </c>
      <c r="AJ14" s="33" t="str">
        <f t="shared" si="14"/>
        <v/>
      </c>
      <c r="AK14" s="34">
        <f t="shared" si="15"/>
        <v>555.03</v>
      </c>
      <c r="AL14" s="34">
        <f t="shared" si="16"/>
        <v>591.1</v>
      </c>
      <c r="AM14" s="32">
        <f t="shared" si="17"/>
        <v>13159</v>
      </c>
      <c r="AN14" s="35">
        <f t="shared" si="18"/>
        <v>5.3758495219872974E-3</v>
      </c>
      <c r="AO14" s="32">
        <f t="shared" si="19"/>
        <v>-4.8973989145304282</v>
      </c>
      <c r="AP14" s="32">
        <f t="shared" si="20"/>
        <v>13159</v>
      </c>
      <c r="AQ14" s="32">
        <f t="shared" si="21"/>
        <v>420</v>
      </c>
      <c r="AR14" s="32">
        <f t="shared" si="22"/>
        <v>750.1</v>
      </c>
      <c r="AS14" s="32">
        <f t="shared" si="23"/>
        <v>13650</v>
      </c>
      <c r="AT14" s="36">
        <f t="shared" si="24"/>
        <v>13650</v>
      </c>
      <c r="AU14" s="33"/>
      <c r="AV14" s="33">
        <f t="shared" si="25"/>
        <v>1</v>
      </c>
      <c r="AX14">
        <v>14070</v>
      </c>
      <c r="AY14" s="71">
        <f t="shared" si="26"/>
        <v>-2.9850746268656716E-2</v>
      </c>
    </row>
    <row r="15" spans="1:51" ht="15" customHeight="1" x14ac:dyDescent="0.25">
      <c r="A15">
        <v>1</v>
      </c>
      <c r="B15">
        <v>1400</v>
      </c>
      <c r="C15" t="s">
        <v>1905</v>
      </c>
      <c r="D15" t="s">
        <v>1906</v>
      </c>
      <c r="E15" s="39" t="s">
        <v>500</v>
      </c>
      <c r="F15" s="32">
        <v>109995</v>
      </c>
      <c r="G15" s="43">
        <v>371</v>
      </c>
      <c r="H15" s="47">
        <f t="shared" si="0"/>
        <v>2.5693739096150461</v>
      </c>
      <c r="I15">
        <v>47</v>
      </c>
      <c r="J15">
        <v>181</v>
      </c>
      <c r="K15" s="33">
        <f t="shared" si="1"/>
        <v>25.966899999999999</v>
      </c>
      <c r="L15" s="33">
        <v>331</v>
      </c>
      <c r="M15" s="33">
        <v>447</v>
      </c>
      <c r="N15" s="33">
        <v>376</v>
      </c>
      <c r="O15" s="33">
        <v>404</v>
      </c>
      <c r="P15" s="42">
        <v>391</v>
      </c>
      <c r="Q15" s="43">
        <v>384</v>
      </c>
      <c r="R15" s="40">
        <f t="shared" si="2"/>
        <v>447</v>
      </c>
      <c r="S15" s="34">
        <f t="shared" si="3"/>
        <v>17</v>
      </c>
      <c r="T15" s="43">
        <v>11467800</v>
      </c>
      <c r="U15" s="43">
        <v>25261789</v>
      </c>
      <c r="V15" s="54">
        <f t="shared" si="4"/>
        <v>45.395834999999998</v>
      </c>
      <c r="W15" s="32">
        <v>110</v>
      </c>
      <c r="X15">
        <v>431</v>
      </c>
      <c r="Y15">
        <f t="shared" si="5"/>
        <v>25.52</v>
      </c>
      <c r="Z15" s="46">
        <v>322880</v>
      </c>
      <c r="AA15" s="41">
        <v>327186</v>
      </c>
      <c r="AB15" s="33">
        <f t="shared" si="6"/>
        <v>0.42007800000000001</v>
      </c>
      <c r="AC15" s="33" t="str">
        <f t="shared" si="7"/>
        <v/>
      </c>
      <c r="AD15" s="33" t="str">
        <f t="shared" si="8"/>
        <v/>
      </c>
      <c r="AE15" s="62">
        <f t="shared" si="9"/>
        <v>764.00260103404253</v>
      </c>
      <c r="AF15" s="62">
        <f t="shared" si="10"/>
        <v>0</v>
      </c>
      <c r="AG15" s="62">
        <f t="shared" si="11"/>
        <v>0</v>
      </c>
      <c r="AH15" s="62" t="str">
        <f t="shared" si="12"/>
        <v/>
      </c>
      <c r="AI15" s="33" t="str">
        <f t="shared" si="13"/>
        <v/>
      </c>
      <c r="AJ15" s="33" t="str">
        <f t="shared" si="14"/>
        <v/>
      </c>
      <c r="AK15" s="34">
        <f t="shared" si="15"/>
        <v>764</v>
      </c>
      <c r="AL15" s="34">
        <f t="shared" si="16"/>
        <v>813.65</v>
      </c>
      <c r="AM15" s="32">
        <f t="shared" si="17"/>
        <v>166229</v>
      </c>
      <c r="AN15" s="35">
        <f t="shared" si="18"/>
        <v>5.3758495219872974E-3</v>
      </c>
      <c r="AO15" s="32">
        <f t="shared" si="19"/>
        <v>302.30552201943368</v>
      </c>
      <c r="AP15" s="32">
        <f t="shared" si="20"/>
        <v>110297</v>
      </c>
      <c r="AQ15" s="32">
        <f t="shared" si="21"/>
        <v>3710</v>
      </c>
      <c r="AR15" s="32">
        <f t="shared" si="22"/>
        <v>16359.300000000001</v>
      </c>
      <c r="AS15" s="32">
        <f t="shared" si="23"/>
        <v>106285</v>
      </c>
      <c r="AT15" s="36">
        <f t="shared" si="24"/>
        <v>110297</v>
      </c>
      <c r="AU15" s="33"/>
      <c r="AV15" s="33">
        <f t="shared" si="25"/>
        <v>1</v>
      </c>
      <c r="AX15">
        <v>109995</v>
      </c>
      <c r="AY15" s="71">
        <f t="shared" si="26"/>
        <v>2.7455793445156597E-3</v>
      </c>
    </row>
    <row r="16" spans="1:51" ht="15" customHeight="1" x14ac:dyDescent="0.25">
      <c r="A16">
        <v>1</v>
      </c>
      <c r="B16">
        <v>1500</v>
      </c>
      <c r="C16" t="s">
        <v>2113</v>
      </c>
      <c r="D16" t="s">
        <v>2114</v>
      </c>
      <c r="E16" s="39" t="s">
        <v>604</v>
      </c>
      <c r="F16" s="32">
        <v>31473</v>
      </c>
      <c r="G16" s="43">
        <v>163</v>
      </c>
      <c r="H16" s="47">
        <f t="shared" si="0"/>
        <v>2.2121876044039577</v>
      </c>
      <c r="I16">
        <v>38</v>
      </c>
      <c r="J16">
        <v>87</v>
      </c>
      <c r="K16" s="33">
        <f t="shared" si="1"/>
        <v>43.678200000000004</v>
      </c>
      <c r="L16" s="33">
        <v>149</v>
      </c>
      <c r="M16" s="33">
        <v>155</v>
      </c>
      <c r="N16" s="33">
        <v>144</v>
      </c>
      <c r="O16" s="33">
        <v>118</v>
      </c>
      <c r="P16" s="42">
        <v>167</v>
      </c>
      <c r="Q16" s="43">
        <v>162</v>
      </c>
      <c r="R16" s="40">
        <f t="shared" si="2"/>
        <v>167</v>
      </c>
      <c r="S16" s="34">
        <f t="shared" si="3"/>
        <v>2.4</v>
      </c>
      <c r="T16" s="43">
        <v>895700</v>
      </c>
      <c r="U16" s="43">
        <v>9324763</v>
      </c>
      <c r="V16" s="54">
        <f t="shared" si="4"/>
        <v>9.6056059999999999</v>
      </c>
      <c r="W16" s="32">
        <v>41</v>
      </c>
      <c r="X16">
        <v>135</v>
      </c>
      <c r="Y16">
        <f t="shared" si="5"/>
        <v>30.37</v>
      </c>
      <c r="Z16" s="46">
        <v>122388</v>
      </c>
      <c r="AA16" s="41">
        <v>123844.79000000001</v>
      </c>
      <c r="AB16" s="33">
        <f t="shared" si="6"/>
        <v>0.42007800000000001</v>
      </c>
      <c r="AC16" s="33" t="str">
        <f t="shared" si="7"/>
        <v/>
      </c>
      <c r="AD16" s="33" t="str">
        <f t="shared" si="8"/>
        <v/>
      </c>
      <c r="AE16" s="62">
        <f t="shared" si="9"/>
        <v>685.10836149793295</v>
      </c>
      <c r="AF16" s="62">
        <f t="shared" si="10"/>
        <v>0</v>
      </c>
      <c r="AG16" s="62">
        <f t="shared" si="11"/>
        <v>0</v>
      </c>
      <c r="AH16" s="62" t="str">
        <f t="shared" si="12"/>
        <v/>
      </c>
      <c r="AI16" s="33" t="str">
        <f t="shared" si="13"/>
        <v/>
      </c>
      <c r="AJ16" s="33" t="str">
        <f t="shared" si="14"/>
        <v/>
      </c>
      <c r="AK16" s="34">
        <f t="shared" si="15"/>
        <v>685.11</v>
      </c>
      <c r="AL16" s="34">
        <f t="shared" si="16"/>
        <v>729.64</v>
      </c>
      <c r="AM16" s="32">
        <f t="shared" si="17"/>
        <v>67519</v>
      </c>
      <c r="AN16" s="35">
        <f t="shared" si="18"/>
        <v>5.3758495219872974E-3</v>
      </c>
      <c r="AO16" s="32">
        <f t="shared" si="19"/>
        <v>193.77787186955413</v>
      </c>
      <c r="AP16" s="32">
        <f t="shared" si="20"/>
        <v>31667</v>
      </c>
      <c r="AQ16" s="32">
        <f t="shared" si="21"/>
        <v>1630</v>
      </c>
      <c r="AR16" s="32">
        <f t="shared" si="22"/>
        <v>6192.2395000000006</v>
      </c>
      <c r="AS16" s="32">
        <f t="shared" si="23"/>
        <v>29843</v>
      </c>
      <c r="AT16" s="36">
        <f t="shared" si="24"/>
        <v>31667</v>
      </c>
      <c r="AU16" s="33"/>
      <c r="AV16" s="33">
        <f t="shared" si="25"/>
        <v>1</v>
      </c>
      <c r="AX16">
        <v>31473</v>
      </c>
      <c r="AY16" s="71">
        <f t="shared" si="26"/>
        <v>6.1640135989578368E-3</v>
      </c>
    </row>
    <row r="17" spans="1:51" ht="15" customHeight="1" x14ac:dyDescent="0.25">
      <c r="A17">
        <v>1</v>
      </c>
      <c r="B17">
        <v>2000</v>
      </c>
      <c r="C17" t="s">
        <v>2411</v>
      </c>
      <c r="D17" t="s">
        <v>2412</v>
      </c>
      <c r="E17" s="39" t="s">
        <v>752</v>
      </c>
      <c r="F17" s="32">
        <v>18010</v>
      </c>
      <c r="G17" s="43">
        <v>77</v>
      </c>
      <c r="H17" s="47">
        <f t="shared" si="0"/>
        <v>1.8864907251724818</v>
      </c>
      <c r="I17">
        <v>9</v>
      </c>
      <c r="J17">
        <v>37</v>
      </c>
      <c r="K17" s="33">
        <f t="shared" si="1"/>
        <v>24.324299999999997</v>
      </c>
      <c r="L17" s="33">
        <v>100</v>
      </c>
      <c r="M17" s="33">
        <v>83</v>
      </c>
      <c r="N17" s="33">
        <v>53</v>
      </c>
      <c r="O17" s="33">
        <v>59</v>
      </c>
      <c r="P17" s="42">
        <v>94</v>
      </c>
      <c r="Q17" s="43">
        <v>62</v>
      </c>
      <c r="R17" s="40">
        <f t="shared" si="2"/>
        <v>100</v>
      </c>
      <c r="S17" s="34">
        <f t="shared" si="3"/>
        <v>23</v>
      </c>
      <c r="T17" s="43">
        <v>1989800</v>
      </c>
      <c r="U17" s="43">
        <v>6189420</v>
      </c>
      <c r="V17" s="54">
        <f t="shared" si="4"/>
        <v>32.148408000000003</v>
      </c>
      <c r="W17" s="32">
        <v>11</v>
      </c>
      <c r="X17">
        <v>42</v>
      </c>
      <c r="Y17">
        <f t="shared" si="5"/>
        <v>26.19</v>
      </c>
      <c r="Z17" s="46">
        <v>72804</v>
      </c>
      <c r="AA17" s="41">
        <v>37627</v>
      </c>
      <c r="AB17" s="33">
        <f t="shared" si="6"/>
        <v>0.42007800000000001</v>
      </c>
      <c r="AC17" s="33" t="str">
        <f t="shared" si="7"/>
        <v/>
      </c>
      <c r="AD17" s="33" t="str">
        <f t="shared" si="8"/>
        <v/>
      </c>
      <c r="AE17" s="62">
        <f t="shared" si="9"/>
        <v>613.16941190392231</v>
      </c>
      <c r="AF17" s="62">
        <f t="shared" si="10"/>
        <v>0</v>
      </c>
      <c r="AG17" s="62">
        <f t="shared" si="11"/>
        <v>0</v>
      </c>
      <c r="AH17" s="62" t="str">
        <f t="shared" si="12"/>
        <v/>
      </c>
      <c r="AI17" s="33" t="str">
        <f t="shared" si="13"/>
        <v/>
      </c>
      <c r="AJ17" s="33" t="str">
        <f t="shared" si="14"/>
        <v/>
      </c>
      <c r="AK17" s="34">
        <f t="shared" si="15"/>
        <v>613.16999999999996</v>
      </c>
      <c r="AL17" s="34">
        <f t="shared" si="16"/>
        <v>653.02</v>
      </c>
      <c r="AM17" s="32">
        <f t="shared" si="17"/>
        <v>19699</v>
      </c>
      <c r="AN17" s="35">
        <f t="shared" si="18"/>
        <v>5.3758495219872974E-3</v>
      </c>
      <c r="AO17" s="32">
        <f t="shared" si="19"/>
        <v>9.0798098426365446</v>
      </c>
      <c r="AP17" s="32">
        <f t="shared" si="20"/>
        <v>18019</v>
      </c>
      <c r="AQ17" s="32">
        <f t="shared" si="21"/>
        <v>770</v>
      </c>
      <c r="AR17" s="32">
        <f t="shared" si="22"/>
        <v>1881.3500000000001</v>
      </c>
      <c r="AS17" s="32">
        <f t="shared" si="23"/>
        <v>17240</v>
      </c>
      <c r="AT17" s="36">
        <f t="shared" si="24"/>
        <v>18019</v>
      </c>
      <c r="AU17" s="33"/>
      <c r="AV17" s="33">
        <f t="shared" si="25"/>
        <v>1</v>
      </c>
      <c r="AX17">
        <v>18010</v>
      </c>
      <c r="AY17" s="71">
        <f t="shared" si="26"/>
        <v>4.9972237645752354E-4</v>
      </c>
    </row>
    <row r="18" spans="1:51" ht="15" customHeight="1" x14ac:dyDescent="0.25">
      <c r="A18">
        <v>2</v>
      </c>
      <c r="B18">
        <v>100</v>
      </c>
      <c r="C18" t="s">
        <v>939</v>
      </c>
      <c r="D18" t="s">
        <v>940</v>
      </c>
      <c r="E18" s="39" t="s">
        <v>19</v>
      </c>
      <c r="F18" s="32">
        <v>2291517</v>
      </c>
      <c r="G18" s="43">
        <v>18402</v>
      </c>
      <c r="H18" s="47">
        <f t="shared" si="0"/>
        <v>4.2648650263661292</v>
      </c>
      <c r="I18">
        <v>689</v>
      </c>
      <c r="J18">
        <v>7732</v>
      </c>
      <c r="K18" s="33">
        <f t="shared" si="1"/>
        <v>8.9109999999999996</v>
      </c>
      <c r="L18" s="33">
        <v>13298</v>
      </c>
      <c r="M18" s="33">
        <v>15634</v>
      </c>
      <c r="N18" s="33">
        <v>17192</v>
      </c>
      <c r="O18" s="33">
        <v>18076</v>
      </c>
      <c r="P18" s="40">
        <v>17142</v>
      </c>
      <c r="Q18" s="43">
        <v>17921</v>
      </c>
      <c r="R18" s="40">
        <f t="shared" si="2"/>
        <v>18076</v>
      </c>
      <c r="S18" s="34">
        <f t="shared" si="3"/>
        <v>0</v>
      </c>
      <c r="T18" s="43">
        <v>496581500</v>
      </c>
      <c r="U18" s="43">
        <v>2303312796</v>
      </c>
      <c r="V18" s="54">
        <f t="shared" si="4"/>
        <v>21.559446999999999</v>
      </c>
      <c r="W18" s="32">
        <v>3264</v>
      </c>
      <c r="X18">
        <v>17941</v>
      </c>
      <c r="Y18">
        <f t="shared" si="5"/>
        <v>18.190000000000001</v>
      </c>
      <c r="Z18" s="46">
        <v>28539435</v>
      </c>
      <c r="AA18" s="41">
        <v>11178994</v>
      </c>
      <c r="AB18" s="33">
        <f t="shared" si="6"/>
        <v>0.42007800000000001</v>
      </c>
      <c r="AC18" s="33" t="str">
        <f t="shared" si="7"/>
        <v/>
      </c>
      <c r="AD18" s="33" t="str">
        <f t="shared" si="8"/>
        <v/>
      </c>
      <c r="AE18" s="62">
        <f t="shared" si="9"/>
        <v>0</v>
      </c>
      <c r="AF18" s="62">
        <f t="shared" si="10"/>
        <v>0</v>
      </c>
      <c r="AG18" s="62">
        <f t="shared" si="11"/>
        <v>807.08774380194984</v>
      </c>
      <c r="AH18" s="62" t="str">
        <f t="shared" si="12"/>
        <v/>
      </c>
      <c r="AI18" s="33" t="str">
        <f t="shared" si="13"/>
        <v/>
      </c>
      <c r="AJ18" s="33" t="str">
        <f t="shared" si="14"/>
        <v/>
      </c>
      <c r="AK18" s="34">
        <f t="shared" si="15"/>
        <v>807.09</v>
      </c>
      <c r="AL18" s="34">
        <f t="shared" si="16"/>
        <v>859.55</v>
      </c>
      <c r="AM18" s="32">
        <f t="shared" si="17"/>
        <v>3828650</v>
      </c>
      <c r="AN18" s="35">
        <f t="shared" si="18"/>
        <v>5.3758495219872974E-3</v>
      </c>
      <c r="AO18" s="32">
        <f t="shared" si="19"/>
        <v>8263.3957032809012</v>
      </c>
      <c r="AP18" s="32">
        <f t="shared" si="20"/>
        <v>2299780</v>
      </c>
      <c r="AQ18" s="32">
        <f t="shared" si="21"/>
        <v>184020</v>
      </c>
      <c r="AR18" s="32">
        <f t="shared" si="22"/>
        <v>558949.70000000007</v>
      </c>
      <c r="AS18" s="32">
        <f t="shared" si="23"/>
        <v>2107497</v>
      </c>
      <c r="AT18" s="36">
        <f t="shared" si="24"/>
        <v>2299780</v>
      </c>
      <c r="AU18" s="33"/>
      <c r="AV18" s="33">
        <f t="shared" si="25"/>
        <v>1</v>
      </c>
      <c r="AX18">
        <v>2291517</v>
      </c>
      <c r="AY18" s="71">
        <f t="shared" si="26"/>
        <v>3.6059082258608596E-3</v>
      </c>
    </row>
    <row r="19" spans="1:51" ht="15" customHeight="1" x14ac:dyDescent="0.25">
      <c r="A19">
        <v>2</v>
      </c>
      <c r="B19">
        <v>200</v>
      </c>
      <c r="C19" t="s">
        <v>1025</v>
      </c>
      <c r="D19" t="s">
        <v>1026</v>
      </c>
      <c r="E19" s="39" t="s">
        <v>62</v>
      </c>
      <c r="F19" s="32">
        <v>68609</v>
      </c>
      <c r="G19" s="43">
        <v>491</v>
      </c>
      <c r="H19" s="47">
        <f t="shared" si="0"/>
        <v>2.6910814921229687</v>
      </c>
      <c r="I19">
        <v>45</v>
      </c>
      <c r="J19">
        <v>208</v>
      </c>
      <c r="K19" s="33">
        <f t="shared" si="1"/>
        <v>21.634600000000002</v>
      </c>
      <c r="L19" s="33">
        <v>311</v>
      </c>
      <c r="M19" s="33">
        <v>272</v>
      </c>
      <c r="N19" s="33">
        <v>394</v>
      </c>
      <c r="O19" s="33">
        <v>443</v>
      </c>
      <c r="P19" s="42">
        <v>466</v>
      </c>
      <c r="Q19" s="43">
        <v>476</v>
      </c>
      <c r="R19" s="40">
        <f t="shared" si="2"/>
        <v>476</v>
      </c>
      <c r="S19" s="34">
        <f t="shared" si="3"/>
        <v>0</v>
      </c>
      <c r="T19" s="43">
        <v>9491200</v>
      </c>
      <c r="U19" s="43">
        <v>56603170</v>
      </c>
      <c r="V19" s="54">
        <f t="shared" si="4"/>
        <v>16.767965</v>
      </c>
      <c r="W19" s="32">
        <v>32</v>
      </c>
      <c r="X19">
        <v>559</v>
      </c>
      <c r="Y19">
        <f t="shared" si="5"/>
        <v>5.72</v>
      </c>
      <c r="Z19" s="46">
        <v>725414</v>
      </c>
      <c r="AA19" s="41">
        <v>293197</v>
      </c>
      <c r="AB19" s="33">
        <f t="shared" si="6"/>
        <v>0.42007800000000001</v>
      </c>
      <c r="AC19" s="33" t="str">
        <f t="shared" si="7"/>
        <v/>
      </c>
      <c r="AD19" s="33" t="str">
        <f t="shared" si="8"/>
        <v/>
      </c>
      <c r="AE19" s="62">
        <f t="shared" si="9"/>
        <v>790.88500673564499</v>
      </c>
      <c r="AF19" s="62">
        <f t="shared" si="10"/>
        <v>0</v>
      </c>
      <c r="AG19" s="62">
        <f t="shared" si="11"/>
        <v>0</v>
      </c>
      <c r="AH19" s="62" t="str">
        <f t="shared" si="12"/>
        <v/>
      </c>
      <c r="AI19" s="33" t="str">
        <f t="shared" si="13"/>
        <v/>
      </c>
      <c r="AJ19" s="33" t="str">
        <f t="shared" si="14"/>
        <v/>
      </c>
      <c r="AK19" s="34">
        <f t="shared" si="15"/>
        <v>790.89</v>
      </c>
      <c r="AL19" s="34">
        <f t="shared" si="16"/>
        <v>842.29</v>
      </c>
      <c r="AM19" s="32">
        <f t="shared" si="17"/>
        <v>108834</v>
      </c>
      <c r="AN19" s="35">
        <f t="shared" si="18"/>
        <v>5.3758495219872974E-3</v>
      </c>
      <c r="AO19" s="32">
        <f t="shared" si="19"/>
        <v>216.24354702193904</v>
      </c>
      <c r="AP19" s="32">
        <f t="shared" si="20"/>
        <v>68825</v>
      </c>
      <c r="AQ19" s="32">
        <f t="shared" si="21"/>
        <v>4910</v>
      </c>
      <c r="AR19" s="32">
        <f t="shared" si="22"/>
        <v>14659.85</v>
      </c>
      <c r="AS19" s="32">
        <f t="shared" si="23"/>
        <v>63699</v>
      </c>
      <c r="AT19" s="36">
        <f t="shared" si="24"/>
        <v>68825</v>
      </c>
      <c r="AU19" s="33"/>
      <c r="AV19" s="33">
        <f t="shared" si="25"/>
        <v>1</v>
      </c>
      <c r="AX19">
        <v>68609</v>
      </c>
      <c r="AY19" s="71">
        <f t="shared" si="26"/>
        <v>3.1482750076520572E-3</v>
      </c>
    </row>
    <row r="20" spans="1:51" ht="15" customHeight="1" x14ac:dyDescent="0.25">
      <c r="A20">
        <v>2</v>
      </c>
      <c r="B20">
        <v>300</v>
      </c>
      <c r="C20" t="s">
        <v>935</v>
      </c>
      <c r="D20" t="s">
        <v>936</v>
      </c>
      <c r="E20" s="39" t="s">
        <v>17</v>
      </c>
      <c r="F20" s="32">
        <v>0</v>
      </c>
      <c r="G20" s="43">
        <v>32596</v>
      </c>
      <c r="H20" s="47">
        <f t="shared" si="0"/>
        <v>4.513164309131998</v>
      </c>
      <c r="I20">
        <v>268</v>
      </c>
      <c r="J20">
        <v>11289</v>
      </c>
      <c r="K20" s="33">
        <f t="shared" si="1"/>
        <v>2.3740000000000001</v>
      </c>
      <c r="L20" s="33">
        <v>0</v>
      </c>
      <c r="M20" s="33">
        <v>9387</v>
      </c>
      <c r="N20" s="33">
        <v>15216</v>
      </c>
      <c r="O20" s="33">
        <v>26588</v>
      </c>
      <c r="P20" s="40">
        <v>30598</v>
      </c>
      <c r="Q20" s="43">
        <v>32601</v>
      </c>
      <c r="R20" s="40">
        <f t="shared" si="2"/>
        <v>32601</v>
      </c>
      <c r="S20" s="34">
        <f t="shared" si="3"/>
        <v>0.02</v>
      </c>
      <c r="T20" s="43">
        <v>257310200</v>
      </c>
      <c r="U20" s="43">
        <v>5229199559</v>
      </c>
      <c r="V20" s="54">
        <f t="shared" si="4"/>
        <v>4.920642</v>
      </c>
      <c r="W20" s="32">
        <v>4834</v>
      </c>
      <c r="X20">
        <v>32825</v>
      </c>
      <c r="Y20">
        <f t="shared" si="5"/>
        <v>14.73</v>
      </c>
      <c r="Z20" s="46">
        <v>60052564</v>
      </c>
      <c r="AA20" s="41">
        <v>20404348</v>
      </c>
      <c r="AB20" s="33">
        <f t="shared" si="6"/>
        <v>0.42007800000000001</v>
      </c>
      <c r="AC20" s="33" t="str">
        <f t="shared" si="7"/>
        <v/>
      </c>
      <c r="AD20" s="33" t="str">
        <f t="shared" si="8"/>
        <v/>
      </c>
      <c r="AE20" s="62">
        <f t="shared" si="9"/>
        <v>0</v>
      </c>
      <c r="AF20" s="62">
        <f t="shared" si="10"/>
        <v>0</v>
      </c>
      <c r="AG20" s="62">
        <f t="shared" si="11"/>
        <v>587.69988653769997</v>
      </c>
      <c r="AH20" s="62" t="str">
        <f t="shared" si="12"/>
        <v/>
      </c>
      <c r="AI20" s="33" t="str">
        <f t="shared" si="13"/>
        <v/>
      </c>
      <c r="AJ20" s="33" t="str">
        <f t="shared" si="14"/>
        <v/>
      </c>
      <c r="AK20" s="34">
        <f t="shared" si="15"/>
        <v>587.70000000000005</v>
      </c>
      <c r="AL20" s="34">
        <f t="shared" si="16"/>
        <v>625.9</v>
      </c>
      <c r="AM20" s="32">
        <f t="shared" si="17"/>
        <v>0</v>
      </c>
      <c r="AN20" s="35">
        <f t="shared" si="18"/>
        <v>5.3758495219872974E-3</v>
      </c>
      <c r="AO20" s="32">
        <f t="shared" si="19"/>
        <v>0</v>
      </c>
      <c r="AP20" s="32">
        <f t="shared" si="20"/>
        <v>0</v>
      </c>
      <c r="AQ20" s="32">
        <f t="shared" si="21"/>
        <v>325960</v>
      </c>
      <c r="AR20" s="32">
        <f t="shared" si="22"/>
        <v>1020217.4</v>
      </c>
      <c r="AS20" s="32">
        <f t="shared" si="23"/>
        <v>-325960</v>
      </c>
      <c r="AT20" s="36">
        <f t="shared" si="24"/>
        <v>0</v>
      </c>
      <c r="AU20" s="33"/>
      <c r="AV20" s="33">
        <f t="shared" si="25"/>
        <v>0</v>
      </c>
      <c r="AX20">
        <v>0</v>
      </c>
      <c r="AY20" s="71" t="e">
        <f t="shared" si="26"/>
        <v>#DIV/0!</v>
      </c>
    </row>
    <row r="21" spans="1:51" ht="15" customHeight="1" x14ac:dyDescent="0.25">
      <c r="A21">
        <v>2</v>
      </c>
      <c r="B21">
        <v>400</v>
      </c>
      <c r="C21" t="s">
        <v>1153</v>
      </c>
      <c r="D21" t="s">
        <v>1154</v>
      </c>
      <c r="E21" s="39" t="s">
        <v>126</v>
      </c>
      <c r="F21" s="32">
        <v>0</v>
      </c>
      <c r="G21" s="43">
        <v>3962</v>
      </c>
      <c r="H21" s="47">
        <f t="shared" si="0"/>
        <v>3.5979144712025284</v>
      </c>
      <c r="I21">
        <v>36</v>
      </c>
      <c r="J21">
        <v>1463</v>
      </c>
      <c r="K21" s="33">
        <f t="shared" si="1"/>
        <v>2.4607000000000001</v>
      </c>
      <c r="L21" s="33">
        <v>534</v>
      </c>
      <c r="M21" s="33">
        <v>734</v>
      </c>
      <c r="N21" s="33">
        <v>1633</v>
      </c>
      <c r="O21" s="33">
        <v>3202</v>
      </c>
      <c r="P21" s="40">
        <v>3792</v>
      </c>
      <c r="Q21" s="43">
        <v>3896</v>
      </c>
      <c r="R21" s="40">
        <f t="shared" si="2"/>
        <v>3896</v>
      </c>
      <c r="S21" s="34">
        <f t="shared" si="3"/>
        <v>0</v>
      </c>
      <c r="T21" s="43">
        <v>104351800</v>
      </c>
      <c r="U21" s="43">
        <v>695855916</v>
      </c>
      <c r="V21" s="54">
        <f t="shared" si="4"/>
        <v>14.996179</v>
      </c>
      <c r="W21" s="32">
        <v>576</v>
      </c>
      <c r="X21">
        <v>3915</v>
      </c>
      <c r="Y21">
        <f t="shared" si="5"/>
        <v>14.71</v>
      </c>
      <c r="Z21" s="46">
        <v>8695068</v>
      </c>
      <c r="AA21" s="41">
        <v>3265086</v>
      </c>
      <c r="AB21" s="33">
        <f t="shared" si="6"/>
        <v>0.42007800000000001</v>
      </c>
      <c r="AC21" s="33" t="str">
        <f t="shared" si="7"/>
        <v/>
      </c>
      <c r="AD21" s="33" t="str">
        <f t="shared" si="8"/>
        <v/>
      </c>
      <c r="AE21" s="62">
        <f t="shared" si="9"/>
        <v>0</v>
      </c>
      <c r="AF21" s="62">
        <f t="shared" si="10"/>
        <v>749.68876784274994</v>
      </c>
      <c r="AG21" s="62">
        <f t="shared" si="11"/>
        <v>0</v>
      </c>
      <c r="AH21" s="62" t="str">
        <f t="shared" si="12"/>
        <v/>
      </c>
      <c r="AI21" s="33" t="str">
        <f t="shared" si="13"/>
        <v/>
      </c>
      <c r="AJ21" s="33" t="str">
        <f t="shared" si="14"/>
        <v/>
      </c>
      <c r="AK21" s="34">
        <f t="shared" si="15"/>
        <v>749.69</v>
      </c>
      <c r="AL21" s="34">
        <f t="shared" si="16"/>
        <v>798.41</v>
      </c>
      <c r="AM21" s="32">
        <f t="shared" si="17"/>
        <v>0</v>
      </c>
      <c r="AN21" s="35">
        <f t="shared" si="18"/>
        <v>5.3758495219872974E-3</v>
      </c>
      <c r="AO21" s="32">
        <f t="shared" si="19"/>
        <v>0</v>
      </c>
      <c r="AP21" s="32">
        <f t="shared" si="20"/>
        <v>0</v>
      </c>
      <c r="AQ21" s="32">
        <f t="shared" si="21"/>
        <v>39620</v>
      </c>
      <c r="AR21" s="32">
        <f t="shared" si="22"/>
        <v>163254.30000000002</v>
      </c>
      <c r="AS21" s="32">
        <f t="shared" si="23"/>
        <v>-39620</v>
      </c>
      <c r="AT21" s="36">
        <f t="shared" si="24"/>
        <v>0</v>
      </c>
      <c r="AU21" s="33"/>
      <c r="AV21" s="33">
        <f t="shared" si="25"/>
        <v>0</v>
      </c>
      <c r="AX21">
        <v>0</v>
      </c>
      <c r="AY21" s="71" t="e">
        <f t="shared" si="26"/>
        <v>#DIV/0!</v>
      </c>
    </row>
    <row r="22" spans="1:51" ht="15" customHeight="1" x14ac:dyDescent="0.25">
      <c r="A22">
        <v>2</v>
      </c>
      <c r="B22">
        <v>500</v>
      </c>
      <c r="C22" t="s">
        <v>1221</v>
      </c>
      <c r="D22" t="s">
        <v>1222</v>
      </c>
      <c r="E22" s="39" t="s">
        <v>160</v>
      </c>
      <c r="F22" s="32">
        <v>2639933</v>
      </c>
      <c r="G22" s="43">
        <v>21570</v>
      </c>
      <c r="H22" s="47">
        <f t="shared" si="0"/>
        <v>4.3338501451025451</v>
      </c>
      <c r="I22">
        <v>1060</v>
      </c>
      <c r="J22">
        <v>9282</v>
      </c>
      <c r="K22" s="33">
        <f t="shared" si="1"/>
        <v>11.42</v>
      </c>
      <c r="L22" s="33">
        <v>23997</v>
      </c>
      <c r="M22" s="33">
        <v>20029</v>
      </c>
      <c r="N22" s="33">
        <v>18910</v>
      </c>
      <c r="O22" s="33">
        <v>18520</v>
      </c>
      <c r="P22" s="40">
        <v>19496</v>
      </c>
      <c r="Q22" s="43">
        <v>21973</v>
      </c>
      <c r="R22" s="40">
        <f t="shared" si="2"/>
        <v>23997</v>
      </c>
      <c r="S22" s="34">
        <f t="shared" si="3"/>
        <v>10.11</v>
      </c>
      <c r="T22" s="43">
        <v>162930100</v>
      </c>
      <c r="U22" s="43">
        <v>2183320841</v>
      </c>
      <c r="V22" s="54">
        <f t="shared" si="4"/>
        <v>7.4624899999999998</v>
      </c>
      <c r="W22" s="32">
        <v>3210</v>
      </c>
      <c r="X22">
        <v>22016</v>
      </c>
      <c r="Y22">
        <f t="shared" si="5"/>
        <v>14.58</v>
      </c>
      <c r="Z22" s="46">
        <v>28504642</v>
      </c>
      <c r="AA22" s="41">
        <v>18829139</v>
      </c>
      <c r="AB22" s="33">
        <f t="shared" si="6"/>
        <v>0.42007800000000001</v>
      </c>
      <c r="AC22" s="33" t="str">
        <f t="shared" si="7"/>
        <v/>
      </c>
      <c r="AD22" s="33" t="str">
        <f t="shared" si="8"/>
        <v/>
      </c>
      <c r="AE22" s="62">
        <f t="shared" si="9"/>
        <v>0</v>
      </c>
      <c r="AF22" s="62">
        <f t="shared" si="10"/>
        <v>0</v>
      </c>
      <c r="AG22" s="62">
        <f t="shared" si="11"/>
        <v>801.6557773564997</v>
      </c>
      <c r="AH22" s="62" t="str">
        <f t="shared" si="12"/>
        <v/>
      </c>
      <c r="AI22" s="33" t="str">
        <f t="shared" si="13"/>
        <v/>
      </c>
      <c r="AJ22" s="33" t="str">
        <f t="shared" si="14"/>
        <v/>
      </c>
      <c r="AK22" s="34">
        <f t="shared" si="15"/>
        <v>801.66</v>
      </c>
      <c r="AL22" s="34">
        <f t="shared" si="16"/>
        <v>853.76</v>
      </c>
      <c r="AM22" s="32">
        <f t="shared" si="17"/>
        <v>6441430</v>
      </c>
      <c r="AN22" s="35">
        <f t="shared" si="18"/>
        <v>5.3758495219872974E-3</v>
      </c>
      <c r="AO22" s="32">
        <f t="shared" si="19"/>
        <v>20436.275830286144</v>
      </c>
      <c r="AP22" s="32">
        <f t="shared" si="20"/>
        <v>2660369</v>
      </c>
      <c r="AQ22" s="32">
        <f t="shared" si="21"/>
        <v>215700</v>
      </c>
      <c r="AR22" s="32">
        <f t="shared" si="22"/>
        <v>941456.95000000007</v>
      </c>
      <c r="AS22" s="32">
        <f t="shared" si="23"/>
        <v>2424233</v>
      </c>
      <c r="AT22" s="36">
        <f t="shared" si="24"/>
        <v>2660369</v>
      </c>
      <c r="AU22" s="33"/>
      <c r="AV22" s="33">
        <f t="shared" si="25"/>
        <v>1</v>
      </c>
      <c r="AX22">
        <v>2639933</v>
      </c>
      <c r="AY22" s="71">
        <f t="shared" si="26"/>
        <v>7.7411055507848117E-3</v>
      </c>
    </row>
    <row r="23" spans="1:51" ht="15" customHeight="1" x14ac:dyDescent="0.25">
      <c r="A23">
        <v>2</v>
      </c>
      <c r="B23">
        <v>600</v>
      </c>
      <c r="C23" t="s">
        <v>1175</v>
      </c>
      <c r="D23" t="s">
        <v>1176</v>
      </c>
      <c r="E23" s="39" t="s">
        <v>137</v>
      </c>
      <c r="F23" s="32">
        <v>388711</v>
      </c>
      <c r="G23" s="43">
        <v>5019</v>
      </c>
      <c r="H23" s="47">
        <f t="shared" si="0"/>
        <v>3.700617195682057</v>
      </c>
      <c r="I23">
        <v>41</v>
      </c>
      <c r="J23">
        <v>2027</v>
      </c>
      <c r="K23" s="33">
        <f t="shared" si="1"/>
        <v>2.0226999999999999</v>
      </c>
      <c r="L23" s="33">
        <v>3902</v>
      </c>
      <c r="M23" s="33">
        <v>3321</v>
      </c>
      <c r="N23" s="33">
        <v>4704</v>
      </c>
      <c r="O23" s="33">
        <v>4663</v>
      </c>
      <c r="P23" s="40">
        <v>4918</v>
      </c>
      <c r="Q23" s="43">
        <v>5025</v>
      </c>
      <c r="R23" s="40">
        <f t="shared" si="2"/>
        <v>5025</v>
      </c>
      <c r="S23" s="34">
        <f t="shared" si="3"/>
        <v>0.12</v>
      </c>
      <c r="T23" s="43">
        <v>20178300</v>
      </c>
      <c r="U23" s="43">
        <v>623426774</v>
      </c>
      <c r="V23" s="54">
        <f t="shared" si="4"/>
        <v>3.236675</v>
      </c>
      <c r="W23" s="32">
        <v>785</v>
      </c>
      <c r="X23">
        <v>4980</v>
      </c>
      <c r="Y23">
        <f t="shared" si="5"/>
        <v>15.76</v>
      </c>
      <c r="Z23" s="46">
        <v>7494400</v>
      </c>
      <c r="AA23" s="41">
        <v>3233709</v>
      </c>
      <c r="AB23" s="33">
        <f t="shared" si="6"/>
        <v>0.42007800000000001</v>
      </c>
      <c r="AC23" s="33" t="str">
        <f t="shared" si="7"/>
        <v/>
      </c>
      <c r="AD23" s="33" t="str">
        <f t="shared" si="8"/>
        <v/>
      </c>
      <c r="AE23" s="62">
        <f t="shared" si="9"/>
        <v>0</v>
      </c>
      <c r="AF23" s="62">
        <f t="shared" si="10"/>
        <v>623.93137417874993</v>
      </c>
      <c r="AG23" s="62">
        <f t="shared" si="11"/>
        <v>0</v>
      </c>
      <c r="AH23" s="62" t="str">
        <f t="shared" si="12"/>
        <v/>
      </c>
      <c r="AI23" s="33" t="str">
        <f t="shared" si="13"/>
        <v/>
      </c>
      <c r="AJ23" s="33" t="str">
        <f t="shared" si="14"/>
        <v/>
      </c>
      <c r="AK23" s="34">
        <f t="shared" si="15"/>
        <v>623.92999999999995</v>
      </c>
      <c r="AL23" s="34">
        <f t="shared" si="16"/>
        <v>664.48</v>
      </c>
      <c r="AM23" s="32">
        <f t="shared" si="17"/>
        <v>186793</v>
      </c>
      <c r="AN23" s="35">
        <f t="shared" si="18"/>
        <v>5.3758495219872974E-3</v>
      </c>
      <c r="AO23" s="32">
        <f t="shared" si="19"/>
        <v>-1085.4807837806311</v>
      </c>
      <c r="AP23" s="32">
        <f t="shared" si="20"/>
        <v>186793</v>
      </c>
      <c r="AQ23" s="32">
        <f t="shared" si="21"/>
        <v>50190</v>
      </c>
      <c r="AR23" s="32">
        <f t="shared" si="22"/>
        <v>161685.45000000001</v>
      </c>
      <c r="AS23" s="32">
        <f t="shared" si="23"/>
        <v>338521</v>
      </c>
      <c r="AT23" s="36">
        <f t="shared" si="24"/>
        <v>338521</v>
      </c>
      <c r="AU23" s="33"/>
      <c r="AV23" s="33">
        <f t="shared" si="25"/>
        <v>1</v>
      </c>
      <c r="AX23">
        <v>388711</v>
      </c>
      <c r="AY23" s="71">
        <f t="shared" si="26"/>
        <v>-0.1291190627484172</v>
      </c>
    </row>
    <row r="24" spans="1:51" ht="15" customHeight="1" x14ac:dyDescent="0.25">
      <c r="A24">
        <v>2</v>
      </c>
      <c r="B24">
        <v>700</v>
      </c>
      <c r="C24" t="s">
        <v>2065</v>
      </c>
      <c r="D24" t="s">
        <v>2066</v>
      </c>
      <c r="E24" s="39" t="s">
        <v>580</v>
      </c>
      <c r="F24" s="32">
        <v>0</v>
      </c>
      <c r="G24" s="43">
        <v>4680</v>
      </c>
      <c r="H24" s="47">
        <f t="shared" si="0"/>
        <v>3.6702458530741242</v>
      </c>
      <c r="I24">
        <v>112</v>
      </c>
      <c r="J24">
        <v>1487</v>
      </c>
      <c r="K24" s="33">
        <f t="shared" si="1"/>
        <v>7.5318999999999994</v>
      </c>
      <c r="L24" s="33">
        <v>1129</v>
      </c>
      <c r="M24" s="33">
        <v>1976</v>
      </c>
      <c r="N24" s="33">
        <v>2401</v>
      </c>
      <c r="O24" s="33">
        <v>3557</v>
      </c>
      <c r="P24" s="40">
        <v>4443</v>
      </c>
      <c r="Q24" s="43">
        <v>4536</v>
      </c>
      <c r="R24" s="40">
        <f t="shared" si="2"/>
        <v>4536</v>
      </c>
      <c r="S24" s="34">
        <f t="shared" si="3"/>
        <v>0</v>
      </c>
      <c r="T24" s="43">
        <v>65456300</v>
      </c>
      <c r="U24" s="43">
        <v>909799785</v>
      </c>
      <c r="V24" s="54">
        <f t="shared" si="4"/>
        <v>7.1945829999999997</v>
      </c>
      <c r="W24" s="32">
        <v>615</v>
      </c>
      <c r="X24">
        <v>4539</v>
      </c>
      <c r="Y24">
        <f t="shared" si="5"/>
        <v>13.55</v>
      </c>
      <c r="Z24" s="46">
        <v>10361787</v>
      </c>
      <c r="AA24" s="41">
        <v>2129463</v>
      </c>
      <c r="AB24" s="33">
        <f t="shared" si="6"/>
        <v>0.42007800000000001</v>
      </c>
      <c r="AC24" s="33" t="str">
        <f t="shared" si="7"/>
        <v/>
      </c>
      <c r="AD24" s="33" t="str">
        <f t="shared" si="8"/>
        <v/>
      </c>
      <c r="AE24" s="62">
        <f t="shared" si="9"/>
        <v>0</v>
      </c>
      <c r="AF24" s="62">
        <f t="shared" si="10"/>
        <v>705.89444859175001</v>
      </c>
      <c r="AG24" s="62">
        <f t="shared" si="11"/>
        <v>0</v>
      </c>
      <c r="AH24" s="62" t="str">
        <f t="shared" si="12"/>
        <v/>
      </c>
      <c r="AI24" s="33" t="str">
        <f t="shared" si="13"/>
        <v/>
      </c>
      <c r="AJ24" s="33" t="str">
        <f t="shared" si="14"/>
        <v/>
      </c>
      <c r="AK24" s="34">
        <f t="shared" si="15"/>
        <v>705.89</v>
      </c>
      <c r="AL24" s="34">
        <f t="shared" si="16"/>
        <v>751.77</v>
      </c>
      <c r="AM24" s="32">
        <f t="shared" si="17"/>
        <v>0</v>
      </c>
      <c r="AN24" s="35">
        <f t="shared" si="18"/>
        <v>5.3758495219872974E-3</v>
      </c>
      <c r="AO24" s="32">
        <f t="shared" si="19"/>
        <v>0</v>
      </c>
      <c r="AP24" s="32">
        <f t="shared" si="20"/>
        <v>0</v>
      </c>
      <c r="AQ24" s="32">
        <f t="shared" si="21"/>
        <v>46800</v>
      </c>
      <c r="AR24" s="32">
        <f t="shared" si="22"/>
        <v>106473.15000000001</v>
      </c>
      <c r="AS24" s="32">
        <f t="shared" si="23"/>
        <v>-46800</v>
      </c>
      <c r="AT24" s="36">
        <f t="shared" si="24"/>
        <v>0</v>
      </c>
      <c r="AU24" s="33"/>
      <c r="AV24" s="33">
        <f t="shared" si="25"/>
        <v>0</v>
      </c>
      <c r="AX24">
        <v>0</v>
      </c>
      <c r="AY24" s="71" t="e">
        <f t="shared" si="26"/>
        <v>#DIV/0!</v>
      </c>
    </row>
    <row r="25" spans="1:51" ht="15" customHeight="1" x14ac:dyDescent="0.25">
      <c r="A25">
        <v>2</v>
      </c>
      <c r="B25">
        <v>800</v>
      </c>
      <c r="C25" t="s">
        <v>1467</v>
      </c>
      <c r="D25" t="s">
        <v>1468</v>
      </c>
      <c r="E25" s="39" t="s">
        <v>281</v>
      </c>
      <c r="F25" s="32">
        <v>1896632</v>
      </c>
      <c r="G25" s="43">
        <v>29958</v>
      </c>
      <c r="H25" s="47">
        <f t="shared" si="0"/>
        <v>4.4765128164387535</v>
      </c>
      <c r="I25">
        <v>271</v>
      </c>
      <c r="J25">
        <v>12565</v>
      </c>
      <c r="K25" s="33">
        <f t="shared" si="1"/>
        <v>2.1568000000000001</v>
      </c>
      <c r="L25" s="33">
        <v>29233</v>
      </c>
      <c r="M25" s="33">
        <v>30228</v>
      </c>
      <c r="N25" s="33">
        <v>28335</v>
      </c>
      <c r="O25" s="33">
        <v>27449</v>
      </c>
      <c r="P25" s="40">
        <v>27208</v>
      </c>
      <c r="Q25" s="43">
        <v>29590</v>
      </c>
      <c r="R25" s="40">
        <f t="shared" si="2"/>
        <v>30228</v>
      </c>
      <c r="S25" s="34">
        <f t="shared" si="3"/>
        <v>0.89</v>
      </c>
      <c r="T25" s="43">
        <v>1410806900</v>
      </c>
      <c r="U25" s="43">
        <v>4298206387</v>
      </c>
      <c r="V25" s="54">
        <f t="shared" si="4"/>
        <v>32.823154000000002</v>
      </c>
      <c r="W25" s="32">
        <v>4411</v>
      </c>
      <c r="X25">
        <v>29944</v>
      </c>
      <c r="Y25">
        <f t="shared" si="5"/>
        <v>14.73</v>
      </c>
      <c r="Z25" s="46">
        <v>51995616</v>
      </c>
      <c r="AA25" s="41">
        <v>21678051</v>
      </c>
      <c r="AB25" s="33">
        <f t="shared" si="6"/>
        <v>0.42007800000000001</v>
      </c>
      <c r="AC25" s="33" t="str">
        <f t="shared" si="7"/>
        <v/>
      </c>
      <c r="AD25" s="33" t="str">
        <f t="shared" si="8"/>
        <v/>
      </c>
      <c r="AE25" s="62">
        <f t="shared" si="9"/>
        <v>0</v>
      </c>
      <c r="AF25" s="62">
        <f t="shared" si="10"/>
        <v>0</v>
      </c>
      <c r="AG25" s="62">
        <f t="shared" si="11"/>
        <v>778.55815042489996</v>
      </c>
      <c r="AH25" s="62" t="str">
        <f t="shared" si="12"/>
        <v/>
      </c>
      <c r="AI25" s="33" t="str">
        <f t="shared" si="13"/>
        <v/>
      </c>
      <c r="AJ25" s="33" t="str">
        <f t="shared" si="14"/>
        <v/>
      </c>
      <c r="AK25" s="34">
        <f t="shared" si="15"/>
        <v>778.56</v>
      </c>
      <c r="AL25" s="34">
        <f t="shared" si="16"/>
        <v>829.16</v>
      </c>
      <c r="AM25" s="32">
        <f t="shared" si="17"/>
        <v>2997761</v>
      </c>
      <c r="AN25" s="35">
        <f t="shared" si="18"/>
        <v>5.3758495219872974E-3</v>
      </c>
      <c r="AO25" s="32">
        <f t="shared" si="19"/>
        <v>5919.5038082963511</v>
      </c>
      <c r="AP25" s="32">
        <f t="shared" si="20"/>
        <v>1902552</v>
      </c>
      <c r="AQ25" s="32">
        <f t="shared" si="21"/>
        <v>299580</v>
      </c>
      <c r="AR25" s="32">
        <f t="shared" si="22"/>
        <v>1083902.55</v>
      </c>
      <c r="AS25" s="32">
        <f t="shared" si="23"/>
        <v>1597052</v>
      </c>
      <c r="AT25" s="36">
        <f t="shared" si="24"/>
        <v>1902552</v>
      </c>
      <c r="AU25" s="33"/>
      <c r="AV25" s="33">
        <f t="shared" si="25"/>
        <v>1</v>
      </c>
      <c r="AX25">
        <v>1896632</v>
      </c>
      <c r="AY25" s="71">
        <f t="shared" si="26"/>
        <v>3.1213224283888493E-3</v>
      </c>
    </row>
    <row r="26" spans="1:51" ht="15" customHeight="1" x14ac:dyDescent="0.25">
      <c r="A26">
        <v>2</v>
      </c>
      <c r="B26">
        <v>900</v>
      </c>
      <c r="C26" t="s">
        <v>1813</v>
      </c>
      <c r="D26" t="s">
        <v>1814</v>
      </c>
      <c r="E26" s="39" t="s">
        <v>454</v>
      </c>
      <c r="F26" s="32">
        <v>547879</v>
      </c>
      <c r="G26" s="43">
        <v>3021</v>
      </c>
      <c r="H26" s="47">
        <f t="shared" si="0"/>
        <v>3.4801507252732806</v>
      </c>
      <c r="I26">
        <v>24</v>
      </c>
      <c r="J26">
        <v>1196</v>
      </c>
      <c r="K26" s="33">
        <f t="shared" si="1"/>
        <v>2.0067000000000004</v>
      </c>
      <c r="L26" s="33">
        <v>2165</v>
      </c>
      <c r="M26" s="33">
        <v>2150</v>
      </c>
      <c r="N26" s="33">
        <v>2279</v>
      </c>
      <c r="O26" s="33">
        <v>2214</v>
      </c>
      <c r="P26" s="40">
        <v>2049</v>
      </c>
      <c r="Q26" s="43">
        <v>2248</v>
      </c>
      <c r="R26" s="40">
        <f t="shared" si="2"/>
        <v>2279</v>
      </c>
      <c r="S26" s="34">
        <f t="shared" si="3"/>
        <v>0</v>
      </c>
      <c r="T26" s="43">
        <v>25449900</v>
      </c>
      <c r="U26" s="43">
        <v>311119138</v>
      </c>
      <c r="V26" s="54">
        <f t="shared" si="4"/>
        <v>8.1801139999999997</v>
      </c>
      <c r="W26" s="32">
        <v>250</v>
      </c>
      <c r="X26">
        <v>2616</v>
      </c>
      <c r="Y26">
        <f t="shared" si="5"/>
        <v>9.56</v>
      </c>
      <c r="Z26" s="46">
        <v>4114814</v>
      </c>
      <c r="AA26" s="41">
        <v>1576901</v>
      </c>
      <c r="AB26" s="33">
        <f t="shared" si="6"/>
        <v>0.42007800000000001</v>
      </c>
      <c r="AC26" s="33" t="str">
        <f t="shared" si="7"/>
        <v/>
      </c>
      <c r="AD26" s="33" t="str">
        <f t="shared" si="8"/>
        <v/>
      </c>
      <c r="AE26" s="62">
        <f t="shared" si="9"/>
        <v>0</v>
      </c>
      <c r="AF26" s="62">
        <f t="shared" si="10"/>
        <v>673.97638232149995</v>
      </c>
      <c r="AG26" s="62">
        <f t="shared" si="11"/>
        <v>0</v>
      </c>
      <c r="AH26" s="62" t="str">
        <f t="shared" si="12"/>
        <v/>
      </c>
      <c r="AI26" s="33" t="str">
        <f t="shared" si="13"/>
        <v/>
      </c>
      <c r="AJ26" s="33" t="str">
        <f t="shared" si="14"/>
        <v/>
      </c>
      <c r="AK26" s="34">
        <f t="shared" si="15"/>
        <v>673.98</v>
      </c>
      <c r="AL26" s="34">
        <f t="shared" si="16"/>
        <v>717.78</v>
      </c>
      <c r="AM26" s="32">
        <f t="shared" si="17"/>
        <v>439871</v>
      </c>
      <c r="AN26" s="35">
        <f t="shared" si="18"/>
        <v>5.3758495219872974E-3</v>
      </c>
      <c r="AO26" s="32">
        <f t="shared" si="19"/>
        <v>-580.63475517080406</v>
      </c>
      <c r="AP26" s="32">
        <f t="shared" si="20"/>
        <v>439871</v>
      </c>
      <c r="AQ26" s="32">
        <f t="shared" si="21"/>
        <v>30210</v>
      </c>
      <c r="AR26" s="32">
        <f t="shared" si="22"/>
        <v>78845.05</v>
      </c>
      <c r="AS26" s="32">
        <f t="shared" si="23"/>
        <v>517669</v>
      </c>
      <c r="AT26" s="36">
        <f t="shared" si="24"/>
        <v>517669</v>
      </c>
      <c r="AU26" s="33"/>
      <c r="AV26" s="33">
        <f t="shared" si="25"/>
        <v>1</v>
      </c>
      <c r="AX26">
        <v>547879</v>
      </c>
      <c r="AY26" s="71">
        <f t="shared" si="26"/>
        <v>-5.513991227990122E-2</v>
      </c>
    </row>
    <row r="27" spans="1:51" ht="15" customHeight="1" x14ac:dyDescent="0.25">
      <c r="A27">
        <v>2</v>
      </c>
      <c r="B27">
        <v>1000</v>
      </c>
      <c r="C27" t="s">
        <v>1233</v>
      </c>
      <c r="D27" t="s">
        <v>1234</v>
      </c>
      <c r="E27" s="39" t="s">
        <v>166</v>
      </c>
      <c r="F27" s="32">
        <v>843304</v>
      </c>
      <c r="G27" s="43">
        <v>63331</v>
      </c>
      <c r="H27" s="47">
        <f t="shared" si="0"/>
        <v>4.8016163456153986</v>
      </c>
      <c r="I27">
        <v>389</v>
      </c>
      <c r="J27">
        <v>25198</v>
      </c>
      <c r="K27" s="33">
        <f t="shared" si="1"/>
        <v>1.5438000000000001</v>
      </c>
      <c r="L27" s="33">
        <v>30505</v>
      </c>
      <c r="M27" s="33">
        <v>35826</v>
      </c>
      <c r="N27" s="33">
        <v>52978</v>
      </c>
      <c r="O27" s="33">
        <v>61607</v>
      </c>
      <c r="P27" s="40">
        <v>61476</v>
      </c>
      <c r="Q27" s="43">
        <v>63599</v>
      </c>
      <c r="R27" s="40">
        <f t="shared" si="2"/>
        <v>63599</v>
      </c>
      <c r="S27" s="34">
        <f t="shared" si="3"/>
        <v>0.42</v>
      </c>
      <c r="T27" s="43">
        <v>1413653000</v>
      </c>
      <c r="U27" s="43">
        <v>8119668540</v>
      </c>
      <c r="V27" s="54">
        <f t="shared" si="4"/>
        <v>17.410229999999999</v>
      </c>
      <c r="W27" s="32">
        <v>10624</v>
      </c>
      <c r="X27">
        <v>63348</v>
      </c>
      <c r="Y27">
        <f t="shared" si="5"/>
        <v>16.77</v>
      </c>
      <c r="Z27" s="46">
        <v>105686116</v>
      </c>
      <c r="AA27" s="41">
        <v>38373985</v>
      </c>
      <c r="AB27" s="33">
        <f t="shared" si="6"/>
        <v>0.42007800000000001</v>
      </c>
      <c r="AC27" s="33" t="str">
        <f t="shared" si="7"/>
        <v/>
      </c>
      <c r="AD27" s="33" t="str">
        <f t="shared" si="8"/>
        <v/>
      </c>
      <c r="AE27" s="62">
        <f t="shared" si="9"/>
        <v>0</v>
      </c>
      <c r="AF27" s="62">
        <f t="shared" si="10"/>
        <v>0</v>
      </c>
      <c r="AG27" s="62">
        <f t="shared" si="11"/>
        <v>692.98565181549998</v>
      </c>
      <c r="AH27" s="62" t="str">
        <f t="shared" si="12"/>
        <v/>
      </c>
      <c r="AI27" s="33" t="str">
        <f t="shared" si="13"/>
        <v/>
      </c>
      <c r="AJ27" s="33" t="str">
        <f t="shared" si="14"/>
        <v/>
      </c>
      <c r="AK27" s="34">
        <f t="shared" si="15"/>
        <v>692.99</v>
      </c>
      <c r="AL27" s="34">
        <f t="shared" si="16"/>
        <v>738.03</v>
      </c>
      <c r="AM27" s="32">
        <f t="shared" si="17"/>
        <v>2343766</v>
      </c>
      <c r="AN27" s="35">
        <f t="shared" si="18"/>
        <v>5.3758495219872974E-3</v>
      </c>
      <c r="AO27" s="32">
        <f t="shared" si="19"/>
        <v>8066.2579254601042</v>
      </c>
      <c r="AP27" s="32">
        <f t="shared" si="20"/>
        <v>851370</v>
      </c>
      <c r="AQ27" s="32">
        <f t="shared" si="21"/>
        <v>633310</v>
      </c>
      <c r="AR27" s="32">
        <f t="shared" si="22"/>
        <v>1918699.25</v>
      </c>
      <c r="AS27" s="32">
        <f t="shared" si="23"/>
        <v>209994</v>
      </c>
      <c r="AT27" s="72">
        <f t="shared" si="24"/>
        <v>851370</v>
      </c>
      <c r="AU27" s="33"/>
      <c r="AV27" s="33">
        <f t="shared" si="25"/>
        <v>1</v>
      </c>
      <c r="AX27">
        <v>843304</v>
      </c>
      <c r="AY27" s="73">
        <f t="shared" si="26"/>
        <v>9.5647595647595646E-3</v>
      </c>
    </row>
    <row r="28" spans="1:51" ht="15" customHeight="1" x14ac:dyDescent="0.25">
      <c r="A28">
        <v>2</v>
      </c>
      <c r="B28">
        <v>1200</v>
      </c>
      <c r="C28" t="s">
        <v>2175</v>
      </c>
      <c r="D28" t="s">
        <v>2176</v>
      </c>
      <c r="E28" s="39" t="s">
        <v>635</v>
      </c>
      <c r="F28" s="32">
        <v>0</v>
      </c>
      <c r="G28" s="43">
        <v>29143</v>
      </c>
      <c r="H28" s="47">
        <f t="shared" si="0"/>
        <v>4.4645342563009436</v>
      </c>
      <c r="I28">
        <v>95</v>
      </c>
      <c r="J28">
        <v>10419</v>
      </c>
      <c r="K28" s="33">
        <f t="shared" si="1"/>
        <v>0.91179999999999994</v>
      </c>
      <c r="L28" s="33">
        <v>0</v>
      </c>
      <c r="M28" s="33">
        <v>10093</v>
      </c>
      <c r="N28" s="33">
        <v>12408</v>
      </c>
      <c r="O28" s="33">
        <v>18510</v>
      </c>
      <c r="P28" s="40">
        <v>23668</v>
      </c>
      <c r="Q28" s="43">
        <v>27646</v>
      </c>
      <c r="R28" s="40">
        <f t="shared" si="2"/>
        <v>27646</v>
      </c>
      <c r="S28" s="34">
        <f t="shared" si="3"/>
        <v>0</v>
      </c>
      <c r="T28" s="43">
        <v>704090000</v>
      </c>
      <c r="U28" s="43">
        <v>4570665272</v>
      </c>
      <c r="V28" s="54">
        <f t="shared" si="4"/>
        <v>15.404541</v>
      </c>
      <c r="W28" s="32">
        <v>4071</v>
      </c>
      <c r="X28">
        <v>28070</v>
      </c>
      <c r="Y28">
        <f t="shared" si="5"/>
        <v>14.5</v>
      </c>
      <c r="Z28" s="46">
        <v>51145739</v>
      </c>
      <c r="AA28" s="41">
        <v>21951148</v>
      </c>
      <c r="AB28" s="33">
        <f t="shared" si="6"/>
        <v>0.42007800000000001</v>
      </c>
      <c r="AC28" s="33" t="str">
        <f t="shared" si="7"/>
        <v/>
      </c>
      <c r="AD28" s="33" t="str">
        <f t="shared" si="8"/>
        <v/>
      </c>
      <c r="AE28" s="62">
        <f t="shared" si="9"/>
        <v>0</v>
      </c>
      <c r="AF28" s="62">
        <f t="shared" si="10"/>
        <v>0</v>
      </c>
      <c r="AG28" s="62">
        <f t="shared" si="11"/>
        <v>638.97854751584998</v>
      </c>
      <c r="AH28" s="62" t="str">
        <f t="shared" si="12"/>
        <v/>
      </c>
      <c r="AI28" s="33" t="str">
        <f t="shared" si="13"/>
        <v/>
      </c>
      <c r="AJ28" s="33" t="str">
        <f t="shared" si="14"/>
        <v/>
      </c>
      <c r="AK28" s="34">
        <f t="shared" si="15"/>
        <v>638.98</v>
      </c>
      <c r="AL28" s="34">
        <f t="shared" si="16"/>
        <v>680.51</v>
      </c>
      <c r="AM28" s="32">
        <f t="shared" si="17"/>
        <v>0</v>
      </c>
      <c r="AN28" s="35">
        <f t="shared" si="18"/>
        <v>5.3758495219872974E-3</v>
      </c>
      <c r="AO28" s="32">
        <f t="shared" si="19"/>
        <v>0</v>
      </c>
      <c r="AP28" s="32">
        <f t="shared" si="20"/>
        <v>0</v>
      </c>
      <c r="AQ28" s="32">
        <f t="shared" si="21"/>
        <v>291430</v>
      </c>
      <c r="AR28" s="32">
        <f t="shared" si="22"/>
        <v>1097557.4000000001</v>
      </c>
      <c r="AS28" s="32">
        <f t="shared" si="23"/>
        <v>-291430</v>
      </c>
      <c r="AT28" s="36">
        <f t="shared" si="24"/>
        <v>0</v>
      </c>
      <c r="AU28" s="33"/>
      <c r="AV28" s="33">
        <f t="shared" si="25"/>
        <v>0</v>
      </c>
      <c r="AX28">
        <v>0</v>
      </c>
      <c r="AY28" s="71" t="e">
        <f t="shared" si="26"/>
        <v>#DIV/0!</v>
      </c>
    </row>
    <row r="29" spans="1:51" ht="15" customHeight="1" x14ac:dyDescent="0.25">
      <c r="A29">
        <v>2</v>
      </c>
      <c r="B29">
        <v>1300</v>
      </c>
      <c r="C29" t="s">
        <v>1819</v>
      </c>
      <c r="D29" t="s">
        <v>1820</v>
      </c>
      <c r="E29" s="39" t="s">
        <v>457</v>
      </c>
      <c r="F29" s="32">
        <v>0</v>
      </c>
      <c r="G29" s="43">
        <v>22562</v>
      </c>
      <c r="H29" s="47">
        <f t="shared" si="0"/>
        <v>4.3533775948886451</v>
      </c>
      <c r="I29">
        <v>112</v>
      </c>
      <c r="J29">
        <v>7769</v>
      </c>
      <c r="K29" s="33">
        <f t="shared" si="1"/>
        <v>1.4416</v>
      </c>
      <c r="L29" s="33">
        <v>3692</v>
      </c>
      <c r="M29" s="33">
        <v>4966</v>
      </c>
      <c r="N29" s="33">
        <v>8807</v>
      </c>
      <c r="O29" s="33">
        <v>16791</v>
      </c>
      <c r="P29" s="40">
        <v>20216</v>
      </c>
      <c r="Q29" s="43">
        <v>21399</v>
      </c>
      <c r="R29" s="40">
        <f t="shared" si="2"/>
        <v>21399</v>
      </c>
      <c r="S29" s="34">
        <f t="shared" si="3"/>
        <v>0</v>
      </c>
      <c r="T29" s="43">
        <v>333219300</v>
      </c>
      <c r="U29" s="43">
        <v>3778314988</v>
      </c>
      <c r="V29" s="54">
        <f t="shared" si="4"/>
        <v>8.8192570000000003</v>
      </c>
      <c r="W29" s="32">
        <v>3367</v>
      </c>
      <c r="X29">
        <v>21847</v>
      </c>
      <c r="Y29">
        <f t="shared" si="5"/>
        <v>15.41</v>
      </c>
      <c r="Z29" s="46">
        <v>42736383</v>
      </c>
      <c r="AA29" s="41">
        <v>15591322</v>
      </c>
      <c r="AB29" s="33">
        <f t="shared" si="6"/>
        <v>0.42007800000000001</v>
      </c>
      <c r="AC29" s="33" t="str">
        <f t="shared" si="7"/>
        <v/>
      </c>
      <c r="AD29" s="33" t="str">
        <f t="shared" si="8"/>
        <v/>
      </c>
      <c r="AE29" s="62">
        <f t="shared" si="9"/>
        <v>0</v>
      </c>
      <c r="AF29" s="62">
        <f t="shared" si="10"/>
        <v>0</v>
      </c>
      <c r="AG29" s="62">
        <f t="shared" si="11"/>
        <v>612.9192558804499</v>
      </c>
      <c r="AH29" s="62" t="str">
        <f t="shared" si="12"/>
        <v/>
      </c>
      <c r="AI29" s="33" t="str">
        <f t="shared" si="13"/>
        <v/>
      </c>
      <c r="AJ29" s="33" t="str">
        <f t="shared" si="14"/>
        <v/>
      </c>
      <c r="AK29" s="34">
        <f t="shared" si="15"/>
        <v>612.91999999999996</v>
      </c>
      <c r="AL29" s="34">
        <f t="shared" si="16"/>
        <v>652.76</v>
      </c>
      <c r="AM29" s="32">
        <f t="shared" si="17"/>
        <v>0</v>
      </c>
      <c r="AN29" s="35">
        <f t="shared" si="18"/>
        <v>5.3758495219872974E-3</v>
      </c>
      <c r="AO29" s="32">
        <f t="shared" si="19"/>
        <v>0</v>
      </c>
      <c r="AP29" s="32">
        <f t="shared" si="20"/>
        <v>0</v>
      </c>
      <c r="AQ29" s="32">
        <f t="shared" si="21"/>
        <v>225620</v>
      </c>
      <c r="AR29" s="32">
        <f t="shared" si="22"/>
        <v>779566.10000000009</v>
      </c>
      <c r="AS29" s="32">
        <f t="shared" si="23"/>
        <v>-225620</v>
      </c>
      <c r="AT29" s="36">
        <f t="shared" si="24"/>
        <v>0</v>
      </c>
      <c r="AU29" s="33"/>
      <c r="AV29" s="33">
        <f t="shared" si="25"/>
        <v>0</v>
      </c>
      <c r="AX29">
        <v>0</v>
      </c>
      <c r="AY29" s="71" t="e">
        <f t="shared" si="26"/>
        <v>#DIV/0!</v>
      </c>
    </row>
    <row r="30" spans="1:51" ht="15" customHeight="1" x14ac:dyDescent="0.25">
      <c r="A30">
        <v>2</v>
      </c>
      <c r="B30">
        <v>1400</v>
      </c>
      <c r="C30" t="s">
        <v>1341</v>
      </c>
      <c r="D30" t="s">
        <v>1342</v>
      </c>
      <c r="E30" s="39" t="s">
        <v>219</v>
      </c>
      <c r="F30" s="32">
        <v>0</v>
      </c>
      <c r="G30" s="43">
        <v>11715</v>
      </c>
      <c r="H30" s="47">
        <f t="shared" si="0"/>
        <v>4.0687422929329813</v>
      </c>
      <c r="I30">
        <v>173</v>
      </c>
      <c r="J30">
        <v>4790</v>
      </c>
      <c r="K30" s="33">
        <f t="shared" si="1"/>
        <v>3.6117000000000004</v>
      </c>
      <c r="L30" s="33">
        <v>2586</v>
      </c>
      <c r="M30" s="33">
        <v>6626</v>
      </c>
      <c r="N30" s="33">
        <v>8050</v>
      </c>
      <c r="O30" s="33">
        <v>10941</v>
      </c>
      <c r="P30" s="40">
        <v>11626</v>
      </c>
      <c r="Q30" s="43">
        <v>11786</v>
      </c>
      <c r="R30" s="40">
        <f t="shared" si="2"/>
        <v>11786</v>
      </c>
      <c r="S30" s="34">
        <f t="shared" si="3"/>
        <v>0.6</v>
      </c>
      <c r="T30" s="43">
        <v>135262000</v>
      </c>
      <c r="U30" s="43">
        <v>1938673364</v>
      </c>
      <c r="V30" s="54">
        <f t="shared" si="4"/>
        <v>6.9770390000000004</v>
      </c>
      <c r="W30" s="32">
        <v>1614</v>
      </c>
      <c r="X30">
        <v>11995</v>
      </c>
      <c r="Y30">
        <f t="shared" si="5"/>
        <v>13.46</v>
      </c>
      <c r="Z30" s="46">
        <v>21355342</v>
      </c>
      <c r="AA30" s="41">
        <v>6392555</v>
      </c>
      <c r="AB30" s="33">
        <f t="shared" si="6"/>
        <v>0.42007800000000001</v>
      </c>
      <c r="AC30" s="33" t="str">
        <f t="shared" si="7"/>
        <v/>
      </c>
      <c r="AD30" s="33" t="str">
        <f t="shared" si="8"/>
        <v/>
      </c>
      <c r="AE30" s="62">
        <f t="shared" si="9"/>
        <v>0</v>
      </c>
      <c r="AF30" s="62">
        <f t="shared" si="10"/>
        <v>0</v>
      </c>
      <c r="AG30" s="62">
        <f t="shared" si="11"/>
        <v>602.9643412071498</v>
      </c>
      <c r="AH30" s="62" t="str">
        <f t="shared" si="12"/>
        <v/>
      </c>
      <c r="AI30" s="33" t="str">
        <f t="shared" si="13"/>
        <v/>
      </c>
      <c r="AJ30" s="33" t="str">
        <f t="shared" si="14"/>
        <v/>
      </c>
      <c r="AK30" s="34">
        <f t="shared" si="15"/>
        <v>602.96</v>
      </c>
      <c r="AL30" s="34">
        <f t="shared" si="16"/>
        <v>642.15</v>
      </c>
      <c r="AM30" s="32">
        <f t="shared" si="17"/>
        <v>0</v>
      </c>
      <c r="AN30" s="35">
        <f t="shared" si="18"/>
        <v>5.3758495219872974E-3</v>
      </c>
      <c r="AO30" s="32">
        <f t="shared" si="19"/>
        <v>0</v>
      </c>
      <c r="AP30" s="32">
        <f t="shared" si="20"/>
        <v>0</v>
      </c>
      <c r="AQ30" s="32">
        <f t="shared" si="21"/>
        <v>117150</v>
      </c>
      <c r="AR30" s="32">
        <f t="shared" si="22"/>
        <v>319627.75</v>
      </c>
      <c r="AS30" s="32">
        <f t="shared" si="23"/>
        <v>-117150</v>
      </c>
      <c r="AT30" s="36">
        <f t="shared" si="24"/>
        <v>0</v>
      </c>
      <c r="AU30" s="33"/>
      <c r="AV30" s="33">
        <f t="shared" si="25"/>
        <v>0</v>
      </c>
      <c r="AX30">
        <v>0</v>
      </c>
      <c r="AY30" s="71" t="e">
        <f t="shared" si="26"/>
        <v>#DIV/0!</v>
      </c>
    </row>
    <row r="31" spans="1:51" ht="15" customHeight="1" x14ac:dyDescent="0.25">
      <c r="A31">
        <v>2</v>
      </c>
      <c r="B31">
        <v>1500</v>
      </c>
      <c r="C31" t="s">
        <v>1633</v>
      </c>
      <c r="D31" t="s">
        <v>1634</v>
      </c>
      <c r="E31" s="39" t="s">
        <v>364</v>
      </c>
      <c r="F31" s="32">
        <v>208897</v>
      </c>
      <c r="G31" s="43">
        <v>1004</v>
      </c>
      <c r="H31" s="47">
        <f t="shared" si="0"/>
        <v>3.0017337128090005</v>
      </c>
      <c r="I31">
        <v>3</v>
      </c>
      <c r="J31">
        <v>412</v>
      </c>
      <c r="K31" s="33">
        <f t="shared" si="1"/>
        <v>0.72820000000000007</v>
      </c>
      <c r="L31" s="33">
        <v>1015</v>
      </c>
      <c r="M31" s="33">
        <v>817</v>
      </c>
      <c r="N31" s="33">
        <v>749</v>
      </c>
      <c r="O31" s="33">
        <v>766</v>
      </c>
      <c r="P31" s="42">
        <v>744</v>
      </c>
      <c r="Q31" s="43">
        <v>958</v>
      </c>
      <c r="R31" s="40">
        <f t="shared" si="2"/>
        <v>1015</v>
      </c>
      <c r="S31" s="34">
        <f t="shared" si="3"/>
        <v>1.08</v>
      </c>
      <c r="T31" s="43">
        <v>23337900</v>
      </c>
      <c r="U31" s="43">
        <v>49388173</v>
      </c>
      <c r="V31" s="54">
        <f t="shared" si="4"/>
        <v>47.254026000000003</v>
      </c>
      <c r="W31" s="32">
        <v>95</v>
      </c>
      <c r="X31">
        <v>1056</v>
      </c>
      <c r="Y31">
        <f t="shared" si="5"/>
        <v>9</v>
      </c>
      <c r="Z31" s="46">
        <v>1281617</v>
      </c>
      <c r="AA31" s="41">
        <v>1274999</v>
      </c>
      <c r="AB31" s="33">
        <f t="shared" si="6"/>
        <v>0.42007800000000001</v>
      </c>
      <c r="AC31" s="33" t="str">
        <f t="shared" si="7"/>
        <v/>
      </c>
      <c r="AD31" s="33" t="str">
        <f t="shared" si="8"/>
        <v/>
      </c>
      <c r="AE31" s="62">
        <f t="shared" si="9"/>
        <v>859.50093728411355</v>
      </c>
      <c r="AF31" s="62">
        <f t="shared" si="10"/>
        <v>0</v>
      </c>
      <c r="AG31" s="62">
        <f t="shared" si="11"/>
        <v>0</v>
      </c>
      <c r="AH31" s="62" t="str">
        <f t="shared" si="12"/>
        <v/>
      </c>
      <c r="AI31" s="33" t="str">
        <f t="shared" si="13"/>
        <v/>
      </c>
      <c r="AJ31" s="33" t="str">
        <f t="shared" si="14"/>
        <v/>
      </c>
      <c r="AK31" s="34">
        <f t="shared" si="15"/>
        <v>859.5</v>
      </c>
      <c r="AL31" s="34">
        <f t="shared" si="16"/>
        <v>915.36</v>
      </c>
      <c r="AM31" s="32">
        <f t="shared" si="17"/>
        <v>380642</v>
      </c>
      <c r="AN31" s="35">
        <f t="shared" si="18"/>
        <v>5.3758495219872974E-3</v>
      </c>
      <c r="AO31" s="32">
        <f t="shared" si="19"/>
        <v>923.27527615370843</v>
      </c>
      <c r="AP31" s="32">
        <f t="shared" si="20"/>
        <v>209820</v>
      </c>
      <c r="AQ31" s="32">
        <f t="shared" si="21"/>
        <v>10040</v>
      </c>
      <c r="AR31" s="32">
        <f t="shared" si="22"/>
        <v>63749.950000000004</v>
      </c>
      <c r="AS31" s="32">
        <f t="shared" si="23"/>
        <v>198857</v>
      </c>
      <c r="AT31" s="36">
        <f t="shared" si="24"/>
        <v>209820</v>
      </c>
      <c r="AU31" s="33"/>
      <c r="AV31" s="33">
        <f t="shared" si="25"/>
        <v>1</v>
      </c>
      <c r="AX31">
        <v>208897</v>
      </c>
      <c r="AY31" s="71">
        <f t="shared" si="26"/>
        <v>4.4184454539797123E-3</v>
      </c>
    </row>
    <row r="32" spans="1:51" ht="15" customHeight="1" x14ac:dyDescent="0.25">
      <c r="A32">
        <v>2</v>
      </c>
      <c r="B32">
        <v>1600</v>
      </c>
      <c r="C32" t="s">
        <v>2349</v>
      </c>
      <c r="D32" t="s">
        <v>2350</v>
      </c>
      <c r="E32" s="39" t="s">
        <v>721</v>
      </c>
      <c r="F32" s="32">
        <v>648144</v>
      </c>
      <c r="G32" s="43">
        <v>8563</v>
      </c>
      <c r="H32" s="47">
        <f t="shared" si="0"/>
        <v>3.9326259440217823</v>
      </c>
      <c r="I32">
        <v>84</v>
      </c>
      <c r="J32">
        <v>2893</v>
      </c>
      <c r="K32" s="33">
        <f t="shared" si="1"/>
        <v>2.9036</v>
      </c>
      <c r="L32" s="33">
        <v>897</v>
      </c>
      <c r="M32" s="33">
        <v>1184</v>
      </c>
      <c r="N32" s="33">
        <v>2538</v>
      </c>
      <c r="O32" s="33">
        <v>4910</v>
      </c>
      <c r="P32" s="40">
        <v>7218</v>
      </c>
      <c r="Q32" s="43">
        <v>8142</v>
      </c>
      <c r="R32" s="40">
        <f t="shared" si="2"/>
        <v>8142</v>
      </c>
      <c r="S32" s="34">
        <f t="shared" si="3"/>
        <v>0</v>
      </c>
      <c r="T32" s="43">
        <v>65454900</v>
      </c>
      <c r="U32" s="43">
        <v>1007927050</v>
      </c>
      <c r="V32" s="54">
        <f t="shared" si="4"/>
        <v>6.4940119999999997</v>
      </c>
      <c r="W32" s="32">
        <v>844</v>
      </c>
      <c r="X32">
        <v>8279</v>
      </c>
      <c r="Y32">
        <f t="shared" si="5"/>
        <v>10.19</v>
      </c>
      <c r="Z32" s="46">
        <v>12385143</v>
      </c>
      <c r="AA32" s="41">
        <v>6185094</v>
      </c>
      <c r="AB32" s="33">
        <f t="shared" si="6"/>
        <v>0.42007800000000001</v>
      </c>
      <c r="AC32" s="33" t="str">
        <f t="shared" si="7"/>
        <v/>
      </c>
      <c r="AD32" s="33" t="str">
        <f t="shared" si="8"/>
        <v/>
      </c>
      <c r="AE32" s="62">
        <f t="shared" si="9"/>
        <v>0</v>
      </c>
      <c r="AF32" s="62">
        <f t="shared" si="10"/>
        <v>662.98491504699996</v>
      </c>
      <c r="AG32" s="62">
        <f t="shared" si="11"/>
        <v>0</v>
      </c>
      <c r="AH32" s="62" t="str">
        <f t="shared" si="12"/>
        <v/>
      </c>
      <c r="AI32" s="33" t="str">
        <f t="shared" si="13"/>
        <v/>
      </c>
      <c r="AJ32" s="33" t="str">
        <f t="shared" si="14"/>
        <v/>
      </c>
      <c r="AK32" s="34">
        <f t="shared" si="15"/>
        <v>662.98</v>
      </c>
      <c r="AL32" s="34">
        <f t="shared" si="16"/>
        <v>706.07</v>
      </c>
      <c r="AM32" s="32">
        <f t="shared" si="17"/>
        <v>843351</v>
      </c>
      <c r="AN32" s="35">
        <f t="shared" si="18"/>
        <v>5.3758495219872974E-3</v>
      </c>
      <c r="AO32" s="32">
        <f t="shared" si="19"/>
        <v>1049.4034576385743</v>
      </c>
      <c r="AP32" s="32">
        <f t="shared" si="20"/>
        <v>649193</v>
      </c>
      <c r="AQ32" s="32">
        <f t="shared" si="21"/>
        <v>85630</v>
      </c>
      <c r="AR32" s="32">
        <f t="shared" si="22"/>
        <v>309254.7</v>
      </c>
      <c r="AS32" s="32">
        <f t="shared" si="23"/>
        <v>562514</v>
      </c>
      <c r="AT32" s="36">
        <f t="shared" si="24"/>
        <v>649193</v>
      </c>
      <c r="AU32" s="33"/>
      <c r="AV32" s="33">
        <f t="shared" si="25"/>
        <v>1</v>
      </c>
      <c r="AX32">
        <v>648144</v>
      </c>
      <c r="AY32" s="71">
        <f t="shared" si="26"/>
        <v>1.6184675010491496E-3</v>
      </c>
    </row>
    <row r="33" spans="1:51" ht="15" customHeight="1" x14ac:dyDescent="0.25">
      <c r="A33">
        <v>2</v>
      </c>
      <c r="B33">
        <v>1700</v>
      </c>
      <c r="C33" t="s">
        <v>1565</v>
      </c>
      <c r="D33" t="s">
        <v>1566</v>
      </c>
      <c r="E33" s="39" t="s">
        <v>330</v>
      </c>
      <c r="F33" s="32">
        <v>0</v>
      </c>
      <c r="G33" s="43">
        <v>16443</v>
      </c>
      <c r="H33" s="47">
        <f t="shared" si="0"/>
        <v>4.215981056791863</v>
      </c>
      <c r="I33">
        <v>152</v>
      </c>
      <c r="J33">
        <v>6024</v>
      </c>
      <c r="K33" s="33">
        <f t="shared" si="1"/>
        <v>2.5232000000000001</v>
      </c>
      <c r="L33" s="33">
        <v>0</v>
      </c>
      <c r="M33" s="33">
        <v>7832</v>
      </c>
      <c r="N33" s="33">
        <v>8924</v>
      </c>
      <c r="O33" s="33">
        <v>12710</v>
      </c>
      <c r="P33" s="40">
        <v>15296</v>
      </c>
      <c r="Q33" s="43">
        <v>16464</v>
      </c>
      <c r="R33" s="40">
        <f t="shared" si="2"/>
        <v>16464</v>
      </c>
      <c r="S33" s="34">
        <f t="shared" si="3"/>
        <v>0.13</v>
      </c>
      <c r="T33" s="43">
        <v>325465400</v>
      </c>
      <c r="U33" s="43">
        <v>3224998958</v>
      </c>
      <c r="V33" s="54">
        <f t="shared" si="4"/>
        <v>10.091953999999999</v>
      </c>
      <c r="W33" s="32">
        <v>2859</v>
      </c>
      <c r="X33">
        <v>16575</v>
      </c>
      <c r="Y33">
        <f t="shared" si="5"/>
        <v>17.25</v>
      </c>
      <c r="Z33" s="46">
        <v>37180352</v>
      </c>
      <c r="AA33" s="41">
        <v>6684284</v>
      </c>
      <c r="AB33" s="33">
        <f t="shared" si="6"/>
        <v>0.42007800000000001</v>
      </c>
      <c r="AC33" s="33" t="str">
        <f t="shared" si="7"/>
        <v/>
      </c>
      <c r="AD33" s="33" t="str">
        <f t="shared" si="8"/>
        <v/>
      </c>
      <c r="AE33" s="62">
        <f t="shared" si="9"/>
        <v>0</v>
      </c>
      <c r="AF33" s="62">
        <f t="shared" si="10"/>
        <v>0</v>
      </c>
      <c r="AG33" s="62">
        <f t="shared" si="11"/>
        <v>657.69095162489987</v>
      </c>
      <c r="AH33" s="62" t="str">
        <f t="shared" si="12"/>
        <v/>
      </c>
      <c r="AI33" s="33" t="str">
        <f t="shared" si="13"/>
        <v/>
      </c>
      <c r="AJ33" s="33" t="str">
        <f t="shared" si="14"/>
        <v/>
      </c>
      <c r="AK33" s="34">
        <f t="shared" si="15"/>
        <v>657.69</v>
      </c>
      <c r="AL33" s="34">
        <f t="shared" si="16"/>
        <v>700.44</v>
      </c>
      <c r="AM33" s="32">
        <f t="shared" si="17"/>
        <v>0</v>
      </c>
      <c r="AN33" s="35">
        <f t="shared" si="18"/>
        <v>5.3758495219872974E-3</v>
      </c>
      <c r="AO33" s="32">
        <f t="shared" si="19"/>
        <v>0</v>
      </c>
      <c r="AP33" s="32">
        <f t="shared" si="20"/>
        <v>0</v>
      </c>
      <c r="AQ33" s="32">
        <f t="shared" si="21"/>
        <v>164430</v>
      </c>
      <c r="AR33" s="32">
        <f t="shared" si="22"/>
        <v>334214.2</v>
      </c>
      <c r="AS33" s="32">
        <f t="shared" si="23"/>
        <v>-164430</v>
      </c>
      <c r="AT33" s="36">
        <f t="shared" si="24"/>
        <v>0</v>
      </c>
      <c r="AU33" s="33"/>
      <c r="AV33" s="33">
        <f t="shared" si="25"/>
        <v>0</v>
      </c>
      <c r="AX33">
        <v>0</v>
      </c>
      <c r="AY33" s="71" t="e">
        <f t="shared" si="26"/>
        <v>#DIV/0!</v>
      </c>
    </row>
    <row r="34" spans="1:51" ht="15" customHeight="1" x14ac:dyDescent="0.25">
      <c r="A34">
        <v>2</v>
      </c>
      <c r="B34">
        <v>1800</v>
      </c>
      <c r="C34" t="s">
        <v>2067</v>
      </c>
      <c r="D34" t="s">
        <v>2068</v>
      </c>
      <c r="E34" s="39" t="s">
        <v>581</v>
      </c>
      <c r="F34" s="32">
        <v>0</v>
      </c>
      <c r="G34" s="43">
        <v>9019</v>
      </c>
      <c r="H34" s="47">
        <f t="shared" si="0"/>
        <v>3.9551583869257936</v>
      </c>
      <c r="I34">
        <v>132</v>
      </c>
      <c r="J34">
        <v>3268</v>
      </c>
      <c r="K34" s="33">
        <f t="shared" si="1"/>
        <v>4.0392000000000001</v>
      </c>
      <c r="L34" s="33">
        <v>1674</v>
      </c>
      <c r="M34" s="33">
        <v>3926</v>
      </c>
      <c r="N34" s="33">
        <v>5441</v>
      </c>
      <c r="O34" s="33">
        <v>6903</v>
      </c>
      <c r="P34" s="40">
        <v>8031</v>
      </c>
      <c r="Q34" s="43">
        <v>8929</v>
      </c>
      <c r="R34" s="40">
        <f t="shared" si="2"/>
        <v>8929</v>
      </c>
      <c r="S34" s="34">
        <f t="shared" si="3"/>
        <v>0</v>
      </c>
      <c r="T34" s="43">
        <v>61076200</v>
      </c>
      <c r="U34" s="43">
        <v>1625303807</v>
      </c>
      <c r="V34" s="54">
        <f t="shared" si="4"/>
        <v>3.7578330000000002</v>
      </c>
      <c r="W34" s="32">
        <v>1331</v>
      </c>
      <c r="X34">
        <v>9031</v>
      </c>
      <c r="Y34">
        <f t="shared" si="5"/>
        <v>14.74</v>
      </c>
      <c r="Z34" s="46">
        <v>18404927</v>
      </c>
      <c r="AA34" s="41">
        <v>4462270</v>
      </c>
      <c r="AB34" s="33">
        <f t="shared" si="6"/>
        <v>0.42007800000000001</v>
      </c>
      <c r="AC34" s="33" t="str">
        <f t="shared" si="7"/>
        <v/>
      </c>
      <c r="AD34" s="33" t="str">
        <f t="shared" si="8"/>
        <v/>
      </c>
      <c r="AE34" s="62">
        <f t="shared" si="9"/>
        <v>0</v>
      </c>
      <c r="AF34" s="62">
        <f t="shared" si="10"/>
        <v>642.69564411924989</v>
      </c>
      <c r="AG34" s="62">
        <f t="shared" si="11"/>
        <v>0</v>
      </c>
      <c r="AH34" s="62" t="str">
        <f t="shared" si="12"/>
        <v/>
      </c>
      <c r="AI34" s="33" t="str">
        <f t="shared" si="13"/>
        <v/>
      </c>
      <c r="AJ34" s="33" t="str">
        <f t="shared" si="14"/>
        <v/>
      </c>
      <c r="AK34" s="34">
        <f t="shared" si="15"/>
        <v>642.70000000000005</v>
      </c>
      <c r="AL34" s="34">
        <f t="shared" si="16"/>
        <v>684.47</v>
      </c>
      <c r="AM34" s="32">
        <f t="shared" si="17"/>
        <v>0</v>
      </c>
      <c r="AN34" s="35">
        <f t="shared" si="18"/>
        <v>5.3758495219872974E-3</v>
      </c>
      <c r="AO34" s="32">
        <f t="shared" si="19"/>
        <v>0</v>
      </c>
      <c r="AP34" s="32">
        <f t="shared" si="20"/>
        <v>0</v>
      </c>
      <c r="AQ34" s="32">
        <f t="shared" si="21"/>
        <v>90190</v>
      </c>
      <c r="AR34" s="32">
        <f t="shared" si="22"/>
        <v>223113.5</v>
      </c>
      <c r="AS34" s="32">
        <f t="shared" si="23"/>
        <v>-90190</v>
      </c>
      <c r="AT34" s="36">
        <f t="shared" si="24"/>
        <v>0</v>
      </c>
      <c r="AU34" s="33"/>
      <c r="AV34" s="33">
        <f t="shared" si="25"/>
        <v>0</v>
      </c>
      <c r="AX34">
        <v>0</v>
      </c>
      <c r="AY34" s="71" t="e">
        <f t="shared" si="26"/>
        <v>#DIV/0!</v>
      </c>
    </row>
    <row r="35" spans="1:51" ht="15" customHeight="1" x14ac:dyDescent="0.25">
      <c r="A35">
        <v>2</v>
      </c>
      <c r="B35">
        <v>1900</v>
      </c>
      <c r="C35" t="s">
        <v>1223</v>
      </c>
      <c r="D35" t="s">
        <v>1224</v>
      </c>
      <c r="E35" s="39" t="s">
        <v>161</v>
      </c>
      <c r="F35" s="32">
        <v>0</v>
      </c>
      <c r="G35" s="43">
        <v>4102</v>
      </c>
      <c r="H35" s="47">
        <f t="shared" si="0"/>
        <v>3.6129956560323473</v>
      </c>
      <c r="I35">
        <v>92</v>
      </c>
      <c r="J35">
        <v>1699</v>
      </c>
      <c r="K35" s="33">
        <f t="shared" si="1"/>
        <v>5.4149000000000003</v>
      </c>
      <c r="L35" s="33">
        <v>1999</v>
      </c>
      <c r="M35" s="33">
        <v>3232</v>
      </c>
      <c r="N35" s="33">
        <v>3690</v>
      </c>
      <c r="O35" s="33">
        <v>3957</v>
      </c>
      <c r="P35" s="40">
        <v>3914</v>
      </c>
      <c r="Q35" s="43">
        <v>4159</v>
      </c>
      <c r="R35" s="40">
        <f t="shared" si="2"/>
        <v>4159</v>
      </c>
      <c r="S35" s="34">
        <f t="shared" si="3"/>
        <v>1.37</v>
      </c>
      <c r="T35" s="43">
        <v>177740100</v>
      </c>
      <c r="U35" s="43">
        <v>1001004971</v>
      </c>
      <c r="V35" s="54">
        <f t="shared" si="4"/>
        <v>17.756166</v>
      </c>
      <c r="W35" s="32">
        <v>756</v>
      </c>
      <c r="X35">
        <v>4211</v>
      </c>
      <c r="Y35">
        <f t="shared" si="5"/>
        <v>17.95</v>
      </c>
      <c r="Z35" s="46">
        <v>11672704</v>
      </c>
      <c r="AA35" s="41">
        <v>4231584</v>
      </c>
      <c r="AB35" s="33">
        <f t="shared" si="6"/>
        <v>0.42007800000000001</v>
      </c>
      <c r="AC35" s="33" t="str">
        <f t="shared" si="7"/>
        <v/>
      </c>
      <c r="AD35" s="33" t="str">
        <f t="shared" si="8"/>
        <v/>
      </c>
      <c r="AE35" s="62">
        <f t="shared" si="9"/>
        <v>0</v>
      </c>
      <c r="AF35" s="62">
        <f t="shared" si="10"/>
        <v>826.92265468849996</v>
      </c>
      <c r="AG35" s="62">
        <f t="shared" si="11"/>
        <v>0</v>
      </c>
      <c r="AH35" s="62" t="str">
        <f t="shared" si="12"/>
        <v/>
      </c>
      <c r="AI35" s="33" t="str">
        <f t="shared" si="13"/>
        <v/>
      </c>
      <c r="AJ35" s="33" t="str">
        <f t="shared" si="14"/>
        <v/>
      </c>
      <c r="AK35" s="34">
        <f t="shared" si="15"/>
        <v>826.92</v>
      </c>
      <c r="AL35" s="34">
        <f t="shared" si="16"/>
        <v>880.66</v>
      </c>
      <c r="AM35" s="32">
        <f t="shared" si="17"/>
        <v>0</v>
      </c>
      <c r="AN35" s="35">
        <f t="shared" si="18"/>
        <v>5.3758495219872974E-3</v>
      </c>
      <c r="AO35" s="32">
        <f t="shared" si="19"/>
        <v>0</v>
      </c>
      <c r="AP35" s="32">
        <f t="shared" si="20"/>
        <v>0</v>
      </c>
      <c r="AQ35" s="32">
        <f t="shared" si="21"/>
        <v>41020</v>
      </c>
      <c r="AR35" s="32">
        <f t="shared" si="22"/>
        <v>211579.2</v>
      </c>
      <c r="AS35" s="32">
        <f t="shared" si="23"/>
        <v>-41020</v>
      </c>
      <c r="AT35" s="36">
        <f t="shared" si="24"/>
        <v>0</v>
      </c>
      <c r="AU35" s="33"/>
      <c r="AV35" s="33">
        <f t="shared" si="25"/>
        <v>0</v>
      </c>
      <c r="AX35">
        <v>0</v>
      </c>
      <c r="AY35" s="71" t="e">
        <f t="shared" si="26"/>
        <v>#DIV/0!</v>
      </c>
    </row>
    <row r="36" spans="1:51" ht="15" customHeight="1" x14ac:dyDescent="0.25">
      <c r="A36">
        <v>2</v>
      </c>
      <c r="B36">
        <v>6200</v>
      </c>
      <c r="C36" t="s">
        <v>1047</v>
      </c>
      <c r="D36" t="s">
        <v>1048</v>
      </c>
      <c r="E36" s="39" t="s">
        <v>73</v>
      </c>
      <c r="F36" s="32">
        <v>0</v>
      </c>
      <c r="G36" s="43">
        <v>75933</v>
      </c>
      <c r="H36" s="47">
        <f t="shared" si="0"/>
        <v>4.8804305585465313</v>
      </c>
      <c r="I36">
        <v>346</v>
      </c>
      <c r="J36">
        <v>25955</v>
      </c>
      <c r="K36" s="33">
        <f t="shared" si="1"/>
        <v>1.3331000000000002</v>
      </c>
      <c r="L36" s="33">
        <v>20573</v>
      </c>
      <c r="M36" s="33">
        <v>28558</v>
      </c>
      <c r="N36" s="33">
        <v>38975</v>
      </c>
      <c r="O36" s="33">
        <v>44942</v>
      </c>
      <c r="P36" s="40">
        <v>57186</v>
      </c>
      <c r="Q36" s="43">
        <v>70222</v>
      </c>
      <c r="R36" s="40">
        <f t="shared" si="2"/>
        <v>70222</v>
      </c>
      <c r="S36" s="34">
        <f t="shared" si="3"/>
        <v>0</v>
      </c>
      <c r="T36" s="43">
        <v>1973077700</v>
      </c>
      <c r="U36" s="43">
        <v>11526950232</v>
      </c>
      <c r="V36" s="54">
        <f t="shared" si="4"/>
        <v>17.117083999999998</v>
      </c>
      <c r="W36" s="32">
        <v>9393</v>
      </c>
      <c r="X36">
        <v>71261</v>
      </c>
      <c r="Y36">
        <f t="shared" si="5"/>
        <v>13.18</v>
      </c>
      <c r="Z36" s="46">
        <v>141552128</v>
      </c>
      <c r="AA36" s="41">
        <v>49336112</v>
      </c>
      <c r="AB36" s="33">
        <f t="shared" si="6"/>
        <v>0.42007800000000001</v>
      </c>
      <c r="AC36" s="33" t="str">
        <f t="shared" si="7"/>
        <v/>
      </c>
      <c r="AD36" s="33" t="str">
        <f t="shared" si="8"/>
        <v/>
      </c>
      <c r="AE36" s="62">
        <f t="shared" si="9"/>
        <v>0</v>
      </c>
      <c r="AF36" s="62">
        <f t="shared" si="10"/>
        <v>0</v>
      </c>
      <c r="AG36" s="62">
        <f t="shared" si="11"/>
        <v>636.94688508540003</v>
      </c>
      <c r="AH36" s="62" t="str">
        <f t="shared" si="12"/>
        <v/>
      </c>
      <c r="AI36" s="33" t="str">
        <f t="shared" si="13"/>
        <v/>
      </c>
      <c r="AJ36" s="33" t="str">
        <f t="shared" si="14"/>
        <v/>
      </c>
      <c r="AK36" s="34">
        <f t="shared" si="15"/>
        <v>636.95000000000005</v>
      </c>
      <c r="AL36" s="34">
        <f t="shared" si="16"/>
        <v>678.35</v>
      </c>
      <c r="AM36" s="32">
        <f t="shared" si="17"/>
        <v>0</v>
      </c>
      <c r="AN36" s="35">
        <f t="shared" si="18"/>
        <v>5.3758495219872974E-3</v>
      </c>
      <c r="AO36" s="32">
        <f t="shared" si="19"/>
        <v>0</v>
      </c>
      <c r="AP36" s="32">
        <f t="shared" si="20"/>
        <v>0</v>
      </c>
      <c r="AQ36" s="32">
        <f t="shared" si="21"/>
        <v>759330</v>
      </c>
      <c r="AR36" s="32">
        <f t="shared" si="22"/>
        <v>2466805.6</v>
      </c>
      <c r="AS36" s="32">
        <f t="shared" si="23"/>
        <v>-759330</v>
      </c>
      <c r="AT36" s="36">
        <f t="shared" si="24"/>
        <v>0</v>
      </c>
      <c r="AU36" s="33"/>
      <c r="AV36" s="33">
        <f t="shared" si="25"/>
        <v>0</v>
      </c>
      <c r="AX36">
        <v>0</v>
      </c>
      <c r="AY36" s="71" t="e">
        <f t="shared" si="26"/>
        <v>#DIV/0!</v>
      </c>
    </row>
    <row r="37" spans="1:51" ht="15" customHeight="1" x14ac:dyDescent="0.25">
      <c r="A37">
        <v>2</v>
      </c>
      <c r="B37">
        <v>8700</v>
      </c>
      <c r="C37" t="s">
        <v>2329</v>
      </c>
      <c r="D37" t="s">
        <v>2330</v>
      </c>
      <c r="E37" s="39" t="s">
        <v>711</v>
      </c>
      <c r="F37" s="32">
        <v>776537</v>
      </c>
      <c r="G37" s="43">
        <v>7496</v>
      </c>
      <c r="H37" s="47">
        <f t="shared" si="0"/>
        <v>3.8748295778797219</v>
      </c>
      <c r="I37">
        <v>104</v>
      </c>
      <c r="J37">
        <v>2656</v>
      </c>
      <c r="K37" s="33">
        <f t="shared" si="1"/>
        <v>3.9156999999999997</v>
      </c>
      <c r="L37" s="33">
        <v>6417</v>
      </c>
      <c r="M37" s="33">
        <v>6477</v>
      </c>
      <c r="N37" s="33">
        <v>6532</v>
      </c>
      <c r="O37" s="33">
        <v>6772</v>
      </c>
      <c r="P37" s="40">
        <v>6412</v>
      </c>
      <c r="Q37" s="43">
        <v>7188</v>
      </c>
      <c r="R37" s="40">
        <f t="shared" si="2"/>
        <v>7188</v>
      </c>
      <c r="S37" s="34">
        <f t="shared" si="3"/>
        <v>0</v>
      </c>
      <c r="T37" s="43">
        <v>170236500</v>
      </c>
      <c r="U37" s="43">
        <v>868550601</v>
      </c>
      <c r="V37" s="54">
        <f t="shared" si="4"/>
        <v>19.600066999999999</v>
      </c>
      <c r="W37" s="32">
        <v>1345</v>
      </c>
      <c r="X37">
        <v>6997</v>
      </c>
      <c r="Y37">
        <f t="shared" si="5"/>
        <v>19.22</v>
      </c>
      <c r="Z37" s="46">
        <v>11285594</v>
      </c>
      <c r="AA37" s="41">
        <v>4721348</v>
      </c>
      <c r="AB37" s="33">
        <f t="shared" si="6"/>
        <v>0.42007800000000001</v>
      </c>
      <c r="AC37" s="33" t="str">
        <f t="shared" si="7"/>
        <v/>
      </c>
      <c r="AD37" s="33" t="str">
        <f t="shared" si="8"/>
        <v/>
      </c>
      <c r="AE37" s="62">
        <f t="shared" si="9"/>
        <v>0</v>
      </c>
      <c r="AF37" s="62">
        <f t="shared" si="10"/>
        <v>809.63287770074987</v>
      </c>
      <c r="AG37" s="62">
        <f t="shared" si="11"/>
        <v>0</v>
      </c>
      <c r="AH37" s="62" t="str">
        <f t="shared" si="12"/>
        <v/>
      </c>
      <c r="AI37" s="33" t="str">
        <f t="shared" si="13"/>
        <v/>
      </c>
      <c r="AJ37" s="33" t="str">
        <f t="shared" si="14"/>
        <v/>
      </c>
      <c r="AK37" s="34">
        <f t="shared" si="15"/>
        <v>809.63</v>
      </c>
      <c r="AL37" s="34">
        <f t="shared" si="16"/>
        <v>862.25</v>
      </c>
      <c r="AM37" s="32">
        <f t="shared" si="17"/>
        <v>1722596</v>
      </c>
      <c r="AN37" s="35">
        <f t="shared" si="18"/>
        <v>5.3758495219872974E-3</v>
      </c>
      <c r="AO37" s="32">
        <f t="shared" si="19"/>
        <v>5085.8708229217809</v>
      </c>
      <c r="AP37" s="32">
        <f t="shared" si="20"/>
        <v>781623</v>
      </c>
      <c r="AQ37" s="32">
        <f t="shared" si="21"/>
        <v>74960</v>
      </c>
      <c r="AR37" s="32">
        <f t="shared" si="22"/>
        <v>236067.40000000002</v>
      </c>
      <c r="AS37" s="32">
        <f t="shared" si="23"/>
        <v>701577</v>
      </c>
      <c r="AT37" s="36">
        <f t="shared" si="24"/>
        <v>781623</v>
      </c>
      <c r="AU37" s="33"/>
      <c r="AV37" s="33">
        <f t="shared" si="25"/>
        <v>1</v>
      </c>
      <c r="AX37">
        <v>776537</v>
      </c>
      <c r="AY37" s="71">
        <f t="shared" si="26"/>
        <v>6.5495913266206242E-3</v>
      </c>
    </row>
    <row r="38" spans="1:51" ht="15" customHeight="1" x14ac:dyDescent="0.25">
      <c r="A38">
        <v>3</v>
      </c>
      <c r="B38">
        <v>100</v>
      </c>
      <c r="C38" t="s">
        <v>959</v>
      </c>
      <c r="D38" t="s">
        <v>960</v>
      </c>
      <c r="E38" s="39" t="s">
        <v>29</v>
      </c>
      <c r="F38" s="32">
        <v>161552</v>
      </c>
      <c r="G38" s="43">
        <v>567</v>
      </c>
      <c r="H38" s="47">
        <f t="shared" si="0"/>
        <v>2.7535830588929064</v>
      </c>
      <c r="I38">
        <v>49</v>
      </c>
      <c r="J38">
        <v>193</v>
      </c>
      <c r="K38" s="33">
        <f t="shared" si="1"/>
        <v>25.3886</v>
      </c>
      <c r="L38" s="33">
        <v>297</v>
      </c>
      <c r="M38" s="33">
        <v>383</v>
      </c>
      <c r="N38" s="33">
        <v>411</v>
      </c>
      <c r="O38" s="33">
        <v>445</v>
      </c>
      <c r="P38" s="42">
        <v>519</v>
      </c>
      <c r="Q38" s="43">
        <v>560</v>
      </c>
      <c r="R38" s="40">
        <f t="shared" si="2"/>
        <v>560</v>
      </c>
      <c r="S38" s="34">
        <f t="shared" si="3"/>
        <v>0</v>
      </c>
      <c r="T38" s="43">
        <v>10621900</v>
      </c>
      <c r="U38" s="43">
        <v>42683800</v>
      </c>
      <c r="V38" s="54">
        <f t="shared" si="4"/>
        <v>24.885085</v>
      </c>
      <c r="W38" s="32">
        <v>75</v>
      </c>
      <c r="X38">
        <v>376</v>
      </c>
      <c r="Y38">
        <f t="shared" si="5"/>
        <v>19.95</v>
      </c>
      <c r="Z38" s="46">
        <v>519441</v>
      </c>
      <c r="AA38" s="41">
        <v>314865</v>
      </c>
      <c r="AB38" s="33">
        <f t="shared" si="6"/>
        <v>0.42007800000000001</v>
      </c>
      <c r="AC38" s="33" t="str">
        <f t="shared" si="7"/>
        <v/>
      </c>
      <c r="AD38" s="33" t="str">
        <f t="shared" si="8"/>
        <v/>
      </c>
      <c r="AE38" s="62">
        <f t="shared" si="9"/>
        <v>804.69016529908845</v>
      </c>
      <c r="AF38" s="62">
        <f t="shared" si="10"/>
        <v>0</v>
      </c>
      <c r="AG38" s="62">
        <f t="shared" si="11"/>
        <v>0</v>
      </c>
      <c r="AH38" s="62" t="str">
        <f t="shared" si="12"/>
        <v/>
      </c>
      <c r="AI38" s="33" t="str">
        <f t="shared" si="13"/>
        <v/>
      </c>
      <c r="AJ38" s="33" t="str">
        <f t="shared" si="14"/>
        <v/>
      </c>
      <c r="AK38" s="34">
        <f t="shared" si="15"/>
        <v>804.69</v>
      </c>
      <c r="AL38" s="34">
        <f t="shared" si="16"/>
        <v>856.99</v>
      </c>
      <c r="AM38" s="32">
        <f t="shared" si="17"/>
        <v>267708</v>
      </c>
      <c r="AN38" s="35">
        <f t="shared" si="18"/>
        <v>5.3758495219872974E-3</v>
      </c>
      <c r="AO38" s="32">
        <f t="shared" si="19"/>
        <v>570.67868185608359</v>
      </c>
      <c r="AP38" s="32">
        <f t="shared" si="20"/>
        <v>162123</v>
      </c>
      <c r="AQ38" s="32">
        <f t="shared" si="21"/>
        <v>5670</v>
      </c>
      <c r="AR38" s="32">
        <f t="shared" si="22"/>
        <v>15743.25</v>
      </c>
      <c r="AS38" s="32">
        <f t="shared" si="23"/>
        <v>155882</v>
      </c>
      <c r="AT38" s="36">
        <f t="shared" si="24"/>
        <v>162123</v>
      </c>
      <c r="AU38" s="33"/>
      <c r="AV38" s="33">
        <f t="shared" si="25"/>
        <v>1</v>
      </c>
      <c r="AX38">
        <v>161552</v>
      </c>
      <c r="AY38" s="71">
        <f t="shared" si="26"/>
        <v>3.5344656828761017E-3</v>
      </c>
    </row>
    <row r="39" spans="1:51" ht="15" customHeight="1" x14ac:dyDescent="0.25">
      <c r="A39">
        <v>3</v>
      </c>
      <c r="B39">
        <v>200</v>
      </c>
      <c r="C39" t="s">
        <v>1127</v>
      </c>
      <c r="D39" t="s">
        <v>1128</v>
      </c>
      <c r="E39" s="39" t="s">
        <v>113</v>
      </c>
      <c r="F39" s="32">
        <v>54135</v>
      </c>
      <c r="G39" s="43">
        <v>203</v>
      </c>
      <c r="H39" s="47">
        <f t="shared" si="0"/>
        <v>2.307496037913213</v>
      </c>
      <c r="I39">
        <v>25</v>
      </c>
      <c r="J39">
        <v>85</v>
      </c>
      <c r="K39" s="33">
        <f t="shared" si="1"/>
        <v>29.411799999999999</v>
      </c>
      <c r="L39" s="33">
        <v>233</v>
      </c>
      <c r="M39" s="33">
        <v>238</v>
      </c>
      <c r="N39" s="33">
        <v>212</v>
      </c>
      <c r="O39" s="33">
        <v>200</v>
      </c>
      <c r="P39" s="42">
        <v>234</v>
      </c>
      <c r="Q39" s="43">
        <v>178</v>
      </c>
      <c r="R39" s="40">
        <f t="shared" si="2"/>
        <v>238</v>
      </c>
      <c r="S39" s="34">
        <f t="shared" si="3"/>
        <v>14.71</v>
      </c>
      <c r="T39" s="43">
        <v>3458300</v>
      </c>
      <c r="U39" s="43">
        <v>15125800</v>
      </c>
      <c r="V39" s="54">
        <f t="shared" si="4"/>
        <v>22.863583999999999</v>
      </c>
      <c r="W39" s="32">
        <v>31</v>
      </c>
      <c r="X39">
        <v>197</v>
      </c>
      <c r="Y39">
        <f t="shared" si="5"/>
        <v>15.74</v>
      </c>
      <c r="Z39" s="46">
        <v>178218</v>
      </c>
      <c r="AA39" s="41">
        <v>78577</v>
      </c>
      <c r="AB39" s="33">
        <f t="shared" si="6"/>
        <v>0.42007800000000001</v>
      </c>
      <c r="AC39" s="33" t="str">
        <f t="shared" si="7"/>
        <v/>
      </c>
      <c r="AD39" s="33" t="str">
        <f t="shared" si="8"/>
        <v/>
      </c>
      <c r="AE39" s="62">
        <f t="shared" si="9"/>
        <v>706.15980236615678</v>
      </c>
      <c r="AF39" s="62">
        <f t="shared" si="10"/>
        <v>0</v>
      </c>
      <c r="AG39" s="62">
        <f t="shared" si="11"/>
        <v>0</v>
      </c>
      <c r="AH39" s="62" t="str">
        <f t="shared" si="12"/>
        <v/>
      </c>
      <c r="AI39" s="33" t="str">
        <f t="shared" si="13"/>
        <v/>
      </c>
      <c r="AJ39" s="33" t="str">
        <f t="shared" si="14"/>
        <v/>
      </c>
      <c r="AK39" s="34">
        <f t="shared" si="15"/>
        <v>706.16</v>
      </c>
      <c r="AL39" s="34">
        <f t="shared" si="16"/>
        <v>752.06</v>
      </c>
      <c r="AM39" s="32">
        <f t="shared" si="17"/>
        <v>77803</v>
      </c>
      <c r="AN39" s="35">
        <f t="shared" si="18"/>
        <v>5.3758495219872974E-3</v>
      </c>
      <c r="AO39" s="32">
        <f t="shared" si="19"/>
        <v>127.23560648639535</v>
      </c>
      <c r="AP39" s="32">
        <f t="shared" si="20"/>
        <v>54262</v>
      </c>
      <c r="AQ39" s="32">
        <f t="shared" si="21"/>
        <v>2030</v>
      </c>
      <c r="AR39" s="32">
        <f t="shared" si="22"/>
        <v>3928.8500000000004</v>
      </c>
      <c r="AS39" s="32">
        <f t="shared" si="23"/>
        <v>52105</v>
      </c>
      <c r="AT39" s="36">
        <f t="shared" si="24"/>
        <v>54262</v>
      </c>
      <c r="AU39" s="33"/>
      <c r="AV39" s="33">
        <f t="shared" si="25"/>
        <v>1</v>
      </c>
      <c r="AX39">
        <v>54135</v>
      </c>
      <c r="AY39" s="71">
        <f t="shared" si="26"/>
        <v>2.3459868846402512E-3</v>
      </c>
    </row>
    <row r="40" spans="1:51" ht="15" customHeight="1" x14ac:dyDescent="0.25">
      <c r="A40">
        <v>3</v>
      </c>
      <c r="B40">
        <v>300</v>
      </c>
      <c r="C40" t="s">
        <v>1307</v>
      </c>
      <c r="D40" t="s">
        <v>1308</v>
      </c>
      <c r="E40" s="39" t="s">
        <v>202</v>
      </c>
      <c r="F40" s="32">
        <v>420398</v>
      </c>
      <c r="G40" s="43">
        <v>10015</v>
      </c>
      <c r="H40" s="47">
        <f t="shared" si="0"/>
        <v>4.0006509536295951</v>
      </c>
      <c r="I40">
        <v>689</v>
      </c>
      <c r="J40">
        <v>5108</v>
      </c>
      <c r="K40" s="33">
        <f t="shared" si="1"/>
        <v>13.4886</v>
      </c>
      <c r="L40" s="33">
        <v>5797</v>
      </c>
      <c r="M40" s="33">
        <v>7106</v>
      </c>
      <c r="N40" s="33">
        <v>6635</v>
      </c>
      <c r="O40" s="33">
        <v>7348</v>
      </c>
      <c r="P40" s="40">
        <v>8569</v>
      </c>
      <c r="Q40" s="43">
        <v>9869</v>
      </c>
      <c r="R40" s="40">
        <f t="shared" si="2"/>
        <v>9869</v>
      </c>
      <c r="S40" s="34">
        <f t="shared" si="3"/>
        <v>0</v>
      </c>
      <c r="T40" s="43">
        <v>371155600</v>
      </c>
      <c r="U40" s="43">
        <v>1968489350</v>
      </c>
      <c r="V40" s="54">
        <f t="shared" si="4"/>
        <v>18.854844</v>
      </c>
      <c r="W40" s="32">
        <v>2470</v>
      </c>
      <c r="X40">
        <v>10002</v>
      </c>
      <c r="Y40">
        <f t="shared" si="5"/>
        <v>24.7</v>
      </c>
      <c r="Z40" s="46">
        <v>23704522</v>
      </c>
      <c r="AA40" s="41">
        <v>8698633</v>
      </c>
      <c r="AB40" s="33">
        <f t="shared" si="6"/>
        <v>0.42007800000000001</v>
      </c>
      <c r="AC40" s="33" t="str">
        <f t="shared" si="7"/>
        <v/>
      </c>
      <c r="AD40" s="33">
        <f t="shared" si="8"/>
        <v>0.98499999999999999</v>
      </c>
      <c r="AE40" s="62">
        <f t="shared" si="9"/>
        <v>0</v>
      </c>
      <c r="AF40" s="62">
        <f t="shared" si="10"/>
        <v>875.131466209</v>
      </c>
      <c r="AG40" s="62">
        <f t="shared" si="11"/>
        <v>920.47487184139982</v>
      </c>
      <c r="AH40" s="62" t="str">
        <f t="shared" si="12"/>
        <v/>
      </c>
      <c r="AI40" s="33">
        <f t="shared" si="13"/>
        <v>875.81161729348594</v>
      </c>
      <c r="AJ40" s="33">
        <f t="shared" si="14"/>
        <v>1</v>
      </c>
      <c r="AK40" s="34">
        <f t="shared" si="15"/>
        <v>875.81</v>
      </c>
      <c r="AL40" s="34">
        <f t="shared" si="16"/>
        <v>932.73</v>
      </c>
      <c r="AM40" s="32">
        <f t="shared" si="17"/>
        <v>0</v>
      </c>
      <c r="AN40" s="35">
        <f t="shared" si="18"/>
        <v>5.3758495219872974E-3</v>
      </c>
      <c r="AO40" s="32">
        <f t="shared" si="19"/>
        <v>-2259.9963873444158</v>
      </c>
      <c r="AP40" s="32">
        <f t="shared" si="20"/>
        <v>0</v>
      </c>
      <c r="AQ40" s="32">
        <f t="shared" si="21"/>
        <v>100150</v>
      </c>
      <c r="AR40" s="32">
        <f t="shared" si="22"/>
        <v>434931.65</v>
      </c>
      <c r="AS40" s="32">
        <f t="shared" si="23"/>
        <v>320248</v>
      </c>
      <c r="AT40" s="36">
        <f t="shared" si="24"/>
        <v>320248</v>
      </c>
      <c r="AU40" s="33"/>
      <c r="AV40" s="33">
        <f t="shared" si="25"/>
        <v>1</v>
      </c>
      <c r="AX40">
        <v>420398</v>
      </c>
      <c r="AY40" s="71">
        <f t="shared" si="26"/>
        <v>-0.23822663285743509</v>
      </c>
    </row>
    <row r="41" spans="1:51" ht="15" customHeight="1" x14ac:dyDescent="0.25">
      <c r="A41">
        <v>3</v>
      </c>
      <c r="B41">
        <v>400</v>
      </c>
      <c r="C41" t="s">
        <v>1461</v>
      </c>
      <c r="D41" t="s">
        <v>1462</v>
      </c>
      <c r="E41" s="39" t="s">
        <v>278</v>
      </c>
      <c r="F41" s="32">
        <v>593311</v>
      </c>
      <c r="G41" s="43">
        <v>1318</v>
      </c>
      <c r="H41" s="47">
        <f t="shared" si="0"/>
        <v>3.1199154102579909</v>
      </c>
      <c r="I41">
        <v>167</v>
      </c>
      <c r="J41">
        <v>654</v>
      </c>
      <c r="K41" s="33">
        <f t="shared" si="1"/>
        <v>25.535200000000003</v>
      </c>
      <c r="L41" s="33">
        <v>1015</v>
      </c>
      <c r="M41" s="33">
        <v>1284</v>
      </c>
      <c r="N41" s="33">
        <v>1176</v>
      </c>
      <c r="O41" s="33">
        <v>1377</v>
      </c>
      <c r="P41" s="40">
        <v>1350</v>
      </c>
      <c r="Q41" s="43">
        <v>1335</v>
      </c>
      <c r="R41" s="40">
        <f t="shared" si="2"/>
        <v>1377</v>
      </c>
      <c r="S41" s="34">
        <f t="shared" si="3"/>
        <v>4.28</v>
      </c>
      <c r="T41" s="43">
        <v>11361600</v>
      </c>
      <c r="U41" s="43">
        <v>85248500</v>
      </c>
      <c r="V41" s="54">
        <f t="shared" si="4"/>
        <v>13.327624999999999</v>
      </c>
      <c r="W41" s="32">
        <v>302</v>
      </c>
      <c r="X41">
        <v>1595</v>
      </c>
      <c r="Y41">
        <f t="shared" si="5"/>
        <v>18.93</v>
      </c>
      <c r="Z41" s="46">
        <v>758371</v>
      </c>
      <c r="AA41" s="41">
        <v>520190</v>
      </c>
      <c r="AB41" s="33">
        <f t="shared" si="6"/>
        <v>0.42007800000000001</v>
      </c>
      <c r="AC41" s="33" t="str">
        <f t="shared" si="7"/>
        <v/>
      </c>
      <c r="AD41" s="33" t="str">
        <f t="shared" si="8"/>
        <v/>
      </c>
      <c r="AE41" s="62">
        <f t="shared" si="9"/>
        <v>885.60455607155427</v>
      </c>
      <c r="AF41" s="62">
        <f t="shared" si="10"/>
        <v>0</v>
      </c>
      <c r="AG41" s="62">
        <f t="shared" si="11"/>
        <v>0</v>
      </c>
      <c r="AH41" s="62" t="str">
        <f t="shared" si="12"/>
        <v/>
      </c>
      <c r="AI41" s="33" t="str">
        <f t="shared" si="13"/>
        <v/>
      </c>
      <c r="AJ41" s="33" t="str">
        <f t="shared" si="14"/>
        <v/>
      </c>
      <c r="AK41" s="34">
        <f t="shared" si="15"/>
        <v>885.6</v>
      </c>
      <c r="AL41" s="34">
        <f t="shared" si="16"/>
        <v>943.16</v>
      </c>
      <c r="AM41" s="32">
        <f t="shared" si="17"/>
        <v>924510</v>
      </c>
      <c r="AN41" s="35">
        <f t="shared" si="18"/>
        <v>5.3758495219872974E-3</v>
      </c>
      <c r="AO41" s="32">
        <f t="shared" si="19"/>
        <v>1780.4759858326709</v>
      </c>
      <c r="AP41" s="32">
        <f t="shared" si="20"/>
        <v>595091</v>
      </c>
      <c r="AQ41" s="32">
        <f t="shared" si="21"/>
        <v>13180</v>
      </c>
      <c r="AR41" s="32">
        <f t="shared" si="22"/>
        <v>26009.5</v>
      </c>
      <c r="AS41" s="32">
        <f t="shared" si="23"/>
        <v>580131</v>
      </c>
      <c r="AT41" s="36">
        <f t="shared" si="24"/>
        <v>595091</v>
      </c>
      <c r="AU41" s="33"/>
      <c r="AV41" s="33">
        <f t="shared" si="25"/>
        <v>1</v>
      </c>
      <c r="AX41">
        <v>593311</v>
      </c>
      <c r="AY41" s="71">
        <f t="shared" si="26"/>
        <v>3.000112925598885E-3</v>
      </c>
    </row>
    <row r="42" spans="1:51" ht="15" customHeight="1" x14ac:dyDescent="0.25">
      <c r="A42">
        <v>3</v>
      </c>
      <c r="B42">
        <v>500</v>
      </c>
      <c r="C42" t="s">
        <v>1761</v>
      </c>
      <c r="D42" t="s">
        <v>1762</v>
      </c>
      <c r="E42" s="39" t="s">
        <v>428</v>
      </c>
      <c r="F42" s="32">
        <v>289745</v>
      </c>
      <c r="G42" s="43">
        <v>710</v>
      </c>
      <c r="H42" s="47">
        <f t="shared" si="0"/>
        <v>2.8512583487190755</v>
      </c>
      <c r="I42">
        <v>79</v>
      </c>
      <c r="J42">
        <v>251</v>
      </c>
      <c r="K42" s="33">
        <f t="shared" si="1"/>
        <v>31.4741</v>
      </c>
      <c r="L42" s="33">
        <v>658</v>
      </c>
      <c r="M42" s="33">
        <v>716</v>
      </c>
      <c r="N42" s="33">
        <v>638</v>
      </c>
      <c r="O42" s="33">
        <v>782</v>
      </c>
      <c r="P42" s="42">
        <v>783</v>
      </c>
      <c r="Q42" s="43">
        <v>728</v>
      </c>
      <c r="R42" s="40">
        <f t="shared" si="2"/>
        <v>783</v>
      </c>
      <c r="S42" s="34">
        <f t="shared" si="3"/>
        <v>9.32</v>
      </c>
      <c r="T42" s="43">
        <v>13345000</v>
      </c>
      <c r="U42" s="43">
        <v>77556200</v>
      </c>
      <c r="V42" s="54">
        <f t="shared" si="4"/>
        <v>17.206876999999999</v>
      </c>
      <c r="W42" s="32">
        <v>69</v>
      </c>
      <c r="X42">
        <v>573</v>
      </c>
      <c r="Y42">
        <f t="shared" si="5"/>
        <v>12.04</v>
      </c>
      <c r="Z42" s="46">
        <v>809567</v>
      </c>
      <c r="AA42" s="41">
        <v>298466</v>
      </c>
      <c r="AB42" s="33">
        <f t="shared" si="6"/>
        <v>0.42007800000000001</v>
      </c>
      <c r="AC42" s="33" t="str">
        <f t="shared" si="7"/>
        <v/>
      </c>
      <c r="AD42" s="33" t="str">
        <f t="shared" si="8"/>
        <v/>
      </c>
      <c r="AE42" s="62">
        <f t="shared" si="9"/>
        <v>826.26439029002324</v>
      </c>
      <c r="AF42" s="62">
        <f t="shared" si="10"/>
        <v>0</v>
      </c>
      <c r="AG42" s="62">
        <f t="shared" si="11"/>
        <v>0</v>
      </c>
      <c r="AH42" s="62" t="str">
        <f t="shared" si="12"/>
        <v/>
      </c>
      <c r="AI42" s="33" t="str">
        <f t="shared" si="13"/>
        <v/>
      </c>
      <c r="AJ42" s="33" t="str">
        <f t="shared" si="14"/>
        <v/>
      </c>
      <c r="AK42" s="34">
        <f t="shared" si="15"/>
        <v>826.26</v>
      </c>
      <c r="AL42" s="34">
        <f t="shared" si="16"/>
        <v>879.96</v>
      </c>
      <c r="AM42" s="32">
        <f t="shared" si="17"/>
        <v>284690</v>
      </c>
      <c r="AN42" s="35">
        <f t="shared" si="18"/>
        <v>5.3758495219872974E-3</v>
      </c>
      <c r="AO42" s="32">
        <f t="shared" si="19"/>
        <v>-27.174919333645789</v>
      </c>
      <c r="AP42" s="32">
        <f t="shared" si="20"/>
        <v>284690</v>
      </c>
      <c r="AQ42" s="32">
        <f t="shared" si="21"/>
        <v>7100</v>
      </c>
      <c r="AR42" s="32">
        <f t="shared" si="22"/>
        <v>14923.300000000001</v>
      </c>
      <c r="AS42" s="32">
        <f t="shared" si="23"/>
        <v>282645</v>
      </c>
      <c r="AT42" s="36">
        <f t="shared" si="24"/>
        <v>284690</v>
      </c>
      <c r="AU42" s="33"/>
      <c r="AV42" s="33">
        <f t="shared" si="25"/>
        <v>1</v>
      </c>
      <c r="AX42">
        <v>289745</v>
      </c>
      <c r="AY42" s="71">
        <f t="shared" si="26"/>
        <v>-1.7446375261005367E-2</v>
      </c>
    </row>
    <row r="43" spans="1:51" ht="15" customHeight="1" x14ac:dyDescent="0.25">
      <c r="A43">
        <v>3</v>
      </c>
      <c r="B43">
        <v>600</v>
      </c>
      <c r="C43" t="s">
        <v>2077</v>
      </c>
      <c r="D43" t="s">
        <v>2078</v>
      </c>
      <c r="E43" s="39" t="s">
        <v>586</v>
      </c>
      <c r="F43" s="32">
        <v>51169</v>
      </c>
      <c r="G43" s="43">
        <v>206</v>
      </c>
      <c r="H43" s="47">
        <f t="shared" si="0"/>
        <v>2.3138672203691533</v>
      </c>
      <c r="I43">
        <v>22</v>
      </c>
      <c r="J43">
        <v>80</v>
      </c>
      <c r="K43" s="33">
        <f t="shared" si="1"/>
        <v>27.500000000000004</v>
      </c>
      <c r="L43" s="33">
        <v>236</v>
      </c>
      <c r="M43" s="33">
        <v>215</v>
      </c>
      <c r="N43" s="33">
        <v>164</v>
      </c>
      <c r="O43" s="33">
        <v>143</v>
      </c>
      <c r="P43" s="42">
        <v>184</v>
      </c>
      <c r="Q43" s="43">
        <v>208</v>
      </c>
      <c r="R43" s="40">
        <f t="shared" si="2"/>
        <v>236</v>
      </c>
      <c r="S43" s="34">
        <f t="shared" si="3"/>
        <v>12.71</v>
      </c>
      <c r="T43" s="43">
        <v>2087700</v>
      </c>
      <c r="U43" s="43">
        <v>9499100</v>
      </c>
      <c r="V43" s="54">
        <f t="shared" si="4"/>
        <v>21.977872000000001</v>
      </c>
      <c r="W43" s="32">
        <v>17</v>
      </c>
      <c r="X43">
        <v>233</v>
      </c>
      <c r="Y43">
        <f t="shared" si="5"/>
        <v>7.3</v>
      </c>
      <c r="Z43" s="46">
        <v>101584</v>
      </c>
      <c r="AA43" s="41">
        <v>55002</v>
      </c>
      <c r="AB43" s="33">
        <f t="shared" si="6"/>
        <v>0.42007800000000001</v>
      </c>
      <c r="AC43" s="33" t="str">
        <f t="shared" si="7"/>
        <v/>
      </c>
      <c r="AD43" s="33" t="str">
        <f t="shared" si="8"/>
        <v/>
      </c>
      <c r="AE43" s="62">
        <f t="shared" si="9"/>
        <v>707.56705003347747</v>
      </c>
      <c r="AF43" s="62">
        <f t="shared" si="10"/>
        <v>0</v>
      </c>
      <c r="AG43" s="62">
        <f t="shared" si="11"/>
        <v>0</v>
      </c>
      <c r="AH43" s="62" t="str">
        <f t="shared" si="12"/>
        <v/>
      </c>
      <c r="AI43" s="33" t="str">
        <f t="shared" si="13"/>
        <v/>
      </c>
      <c r="AJ43" s="33" t="str">
        <f t="shared" si="14"/>
        <v/>
      </c>
      <c r="AK43" s="34">
        <f t="shared" si="15"/>
        <v>707.57</v>
      </c>
      <c r="AL43" s="34">
        <f t="shared" si="16"/>
        <v>753.56</v>
      </c>
      <c r="AM43" s="32">
        <f t="shared" si="17"/>
        <v>112560</v>
      </c>
      <c r="AN43" s="35">
        <f t="shared" si="18"/>
        <v>5.3758495219872974E-3</v>
      </c>
      <c r="AO43" s="32">
        <f t="shared" si="19"/>
        <v>330.02877800432219</v>
      </c>
      <c r="AP43" s="32">
        <f t="shared" si="20"/>
        <v>51499</v>
      </c>
      <c r="AQ43" s="32">
        <f t="shared" si="21"/>
        <v>2060</v>
      </c>
      <c r="AR43" s="32">
        <f t="shared" si="22"/>
        <v>2750.1000000000004</v>
      </c>
      <c r="AS43" s="32">
        <f t="shared" si="23"/>
        <v>49109</v>
      </c>
      <c r="AT43" s="36">
        <f t="shared" si="24"/>
        <v>51499</v>
      </c>
      <c r="AU43" s="33"/>
      <c r="AV43" s="33">
        <f t="shared" si="25"/>
        <v>1</v>
      </c>
      <c r="AX43">
        <v>51169</v>
      </c>
      <c r="AY43" s="71">
        <f t="shared" si="26"/>
        <v>6.4492172995368286E-3</v>
      </c>
    </row>
    <row r="44" spans="1:51" ht="15" customHeight="1" x14ac:dyDescent="0.25">
      <c r="A44">
        <v>3</v>
      </c>
      <c r="B44">
        <v>700</v>
      </c>
      <c r="C44" t="s">
        <v>2581</v>
      </c>
      <c r="D44" t="s">
        <v>2582</v>
      </c>
      <c r="E44" s="39" t="s">
        <v>837</v>
      </c>
      <c r="F44" s="32">
        <v>14380</v>
      </c>
      <c r="G44" s="43">
        <v>73</v>
      </c>
      <c r="H44" s="47">
        <f>LOG10(G44)</f>
        <v>1.8633228601204559</v>
      </c>
      <c r="I44">
        <v>3</v>
      </c>
      <c r="J44">
        <v>37</v>
      </c>
      <c r="K44" s="33">
        <f t="shared" si="1"/>
        <v>8.1081000000000003</v>
      </c>
      <c r="L44" s="33">
        <v>58</v>
      </c>
      <c r="M44" s="33">
        <v>67</v>
      </c>
      <c r="N44" s="33">
        <v>35</v>
      </c>
      <c r="O44" s="33">
        <v>31</v>
      </c>
      <c r="P44" s="42">
        <v>57</v>
      </c>
      <c r="Q44" s="43">
        <v>71</v>
      </c>
      <c r="R44" s="40">
        <f t="shared" si="2"/>
        <v>71</v>
      </c>
      <c r="S44" s="34">
        <f t="shared" si="3"/>
        <v>0</v>
      </c>
      <c r="T44" s="43">
        <v>633800</v>
      </c>
      <c r="U44" s="43">
        <v>3579800</v>
      </c>
      <c r="V44" s="54">
        <f t="shared" si="4"/>
        <v>17.704899999999999</v>
      </c>
      <c r="W44" s="32">
        <v>5</v>
      </c>
      <c r="X44">
        <v>104</v>
      </c>
      <c r="Y44">
        <f t="shared" si="5"/>
        <v>4.8099999999999996</v>
      </c>
      <c r="Z44" s="46">
        <v>36348</v>
      </c>
      <c r="AA44" s="41">
        <v>25265</v>
      </c>
      <c r="AB44" s="33">
        <f t="shared" si="6"/>
        <v>0.42007800000000001</v>
      </c>
      <c r="AC44" s="33" t="str">
        <f t="shared" si="7"/>
        <v/>
      </c>
      <c r="AD44" s="33" t="str">
        <f t="shared" si="8"/>
        <v/>
      </c>
      <c r="AE44" s="62">
        <f t="shared" si="9"/>
        <v>608.05216337482591</v>
      </c>
      <c r="AF44" s="62">
        <f t="shared" si="10"/>
        <v>0</v>
      </c>
      <c r="AG44" s="62">
        <f t="shared" si="11"/>
        <v>0</v>
      </c>
      <c r="AH44" s="62" t="str">
        <f t="shared" si="12"/>
        <v/>
      </c>
      <c r="AI44" s="33" t="str">
        <f t="shared" si="13"/>
        <v/>
      </c>
      <c r="AJ44" s="33" t="str">
        <f t="shared" si="14"/>
        <v/>
      </c>
      <c r="AK44" s="34">
        <f t="shared" si="15"/>
        <v>608.04999999999995</v>
      </c>
      <c r="AL44" s="34">
        <f t="shared" si="16"/>
        <v>647.57000000000005</v>
      </c>
      <c r="AM44" s="32">
        <f t="shared" si="17"/>
        <v>32004</v>
      </c>
      <c r="AN44" s="35">
        <f>$AN$11</f>
        <v>5.3758495219872974E-3</v>
      </c>
      <c r="AO44" s="32">
        <f>(AM44-F44)*AN44</f>
        <v>94.743971975504124</v>
      </c>
      <c r="AP44" s="32">
        <f t="shared" si="20"/>
        <v>14475</v>
      </c>
      <c r="AQ44" s="32">
        <f t="shared" si="21"/>
        <v>730</v>
      </c>
      <c r="AR44" s="32">
        <f t="shared" si="22"/>
        <v>1263.25</v>
      </c>
      <c r="AS44" s="32">
        <f t="shared" si="23"/>
        <v>13650</v>
      </c>
      <c r="AT44" s="36">
        <f t="shared" si="24"/>
        <v>14475</v>
      </c>
      <c r="AU44" s="33"/>
      <c r="AV44" s="33">
        <f t="shared" si="25"/>
        <v>1</v>
      </c>
      <c r="AX44">
        <v>14380</v>
      </c>
      <c r="AY44" s="71">
        <f t="shared" si="26"/>
        <v>6.6063977746870653E-3</v>
      </c>
    </row>
    <row r="45" spans="1:51" ht="15" customHeight="1" x14ac:dyDescent="0.25">
      <c r="A45">
        <v>4</v>
      </c>
      <c r="B45">
        <v>27</v>
      </c>
      <c r="D45" t="s">
        <v>2621</v>
      </c>
      <c r="E45" s="39" t="s">
        <v>2620</v>
      </c>
      <c r="F45" s="32">
        <v>420888</v>
      </c>
      <c r="G45" s="43">
        <v>3849</v>
      </c>
      <c r="H45" s="47">
        <f t="shared" si="0"/>
        <v>3.5853479110945909</v>
      </c>
      <c r="I45">
        <v>47</v>
      </c>
      <c r="J45">
        <v>1755</v>
      </c>
      <c r="K45" s="33">
        <f t="shared" si="1"/>
        <v>2.6780999999999997</v>
      </c>
      <c r="L45" s="33">
        <v>2086</v>
      </c>
      <c r="M45" s="33">
        <v>3211</v>
      </c>
      <c r="N45" s="33">
        <v>3638</v>
      </c>
      <c r="O45" s="33">
        <v>4021</v>
      </c>
      <c r="P45" s="42">
        <v>4657</v>
      </c>
      <c r="Q45" s="43">
        <v>4535</v>
      </c>
      <c r="R45" s="40">
        <f t="shared" si="2"/>
        <v>4657</v>
      </c>
      <c r="S45" s="34">
        <f t="shared" si="3"/>
        <v>17.350000000000001</v>
      </c>
      <c r="T45" s="43">
        <v>14367700</v>
      </c>
      <c r="U45" s="43">
        <v>563187629</v>
      </c>
      <c r="V45" s="54">
        <f t="shared" si="4"/>
        <v>2.551139</v>
      </c>
      <c r="W45" s="32">
        <v>679</v>
      </c>
      <c r="X45">
        <v>3667</v>
      </c>
      <c r="Y45">
        <f t="shared" si="5"/>
        <v>18.52</v>
      </c>
      <c r="Z45" s="46">
        <v>6226872</v>
      </c>
      <c r="AA45" s="41">
        <v>1008536</v>
      </c>
      <c r="AB45" s="33">
        <f t="shared" si="6"/>
        <v>0.42007800000000001</v>
      </c>
      <c r="AC45" s="33" t="str">
        <f t="shared" si="7"/>
        <v/>
      </c>
      <c r="AD45" s="33" t="str">
        <f t="shared" si="8"/>
        <v/>
      </c>
      <c r="AE45" s="62">
        <f t="shared" si="9"/>
        <v>0</v>
      </c>
      <c r="AF45" s="62">
        <f t="shared" si="10"/>
        <v>940.32853687275008</v>
      </c>
      <c r="AG45" s="62">
        <f t="shared" si="11"/>
        <v>0</v>
      </c>
      <c r="AH45" s="62" t="str">
        <f t="shared" si="12"/>
        <v/>
      </c>
      <c r="AI45" s="33" t="str">
        <f t="shared" si="13"/>
        <v/>
      </c>
      <c r="AJ45" s="33" t="str">
        <f t="shared" si="14"/>
        <v/>
      </c>
      <c r="AK45" s="34">
        <f t="shared" si="15"/>
        <v>940.33</v>
      </c>
      <c r="AL45" s="34">
        <f t="shared" si="16"/>
        <v>1001.44</v>
      </c>
      <c r="AM45" s="32">
        <f t="shared" si="17"/>
        <v>1238771</v>
      </c>
      <c r="AN45" s="35">
        <f>$AN$11</f>
        <v>5.3758495219872974E-3</v>
      </c>
      <c r="AO45" s="32">
        <f>(AM45-F45)*AN45</f>
        <v>4396.8159345915365</v>
      </c>
      <c r="AP45" s="32">
        <f t="shared" si="20"/>
        <v>425285</v>
      </c>
      <c r="AQ45" s="32">
        <f t="shared" si="21"/>
        <v>38490</v>
      </c>
      <c r="AR45" s="32">
        <f t="shared" si="22"/>
        <v>50426.8</v>
      </c>
      <c r="AS45" s="32">
        <f t="shared" si="23"/>
        <v>382398</v>
      </c>
      <c r="AT45" s="36">
        <f t="shared" si="24"/>
        <v>425285</v>
      </c>
      <c r="AU45" s="33"/>
      <c r="AV45" s="33">
        <f t="shared" si="25"/>
        <v>1</v>
      </c>
      <c r="AY45" s="71" t="e">
        <f t="shared" si="26"/>
        <v>#DIV/0!</v>
      </c>
    </row>
    <row r="46" spans="1:51" ht="15" customHeight="1" x14ac:dyDescent="0.25">
      <c r="A46">
        <v>4</v>
      </c>
      <c r="B46">
        <v>100</v>
      </c>
      <c r="C46" t="s">
        <v>1017</v>
      </c>
      <c r="D46" t="s">
        <v>1018</v>
      </c>
      <c r="E46" s="39" t="s">
        <v>58</v>
      </c>
      <c r="F46" s="32">
        <v>4037518</v>
      </c>
      <c r="G46" s="43">
        <v>15707</v>
      </c>
      <c r="H46" s="47">
        <f t="shared" si="0"/>
        <v>4.1960932437375149</v>
      </c>
      <c r="I46">
        <v>843</v>
      </c>
      <c r="J46">
        <v>7112</v>
      </c>
      <c r="K46" s="33">
        <f t="shared" si="1"/>
        <v>11.853199999999999</v>
      </c>
      <c r="L46" s="33">
        <v>11490</v>
      </c>
      <c r="M46" s="33">
        <v>10949</v>
      </c>
      <c r="N46" s="33">
        <v>11245</v>
      </c>
      <c r="O46" s="33">
        <v>11917</v>
      </c>
      <c r="P46" s="40">
        <v>13431</v>
      </c>
      <c r="Q46" s="43">
        <v>14574</v>
      </c>
      <c r="R46" s="40">
        <f t="shared" si="2"/>
        <v>14574</v>
      </c>
      <c r="S46" s="34">
        <f t="shared" si="3"/>
        <v>0</v>
      </c>
      <c r="T46" s="43">
        <v>420645700</v>
      </c>
      <c r="U46" s="43">
        <v>1492597509</v>
      </c>
      <c r="V46" s="54">
        <f t="shared" si="4"/>
        <v>28.182124999999999</v>
      </c>
      <c r="W46" s="32">
        <v>2596</v>
      </c>
      <c r="X46">
        <v>15490</v>
      </c>
      <c r="Y46">
        <f t="shared" si="5"/>
        <v>16.760000000000002</v>
      </c>
      <c r="Z46" s="46">
        <v>21732595</v>
      </c>
      <c r="AA46" s="41">
        <v>8450028</v>
      </c>
      <c r="AB46" s="33">
        <f t="shared" si="6"/>
        <v>0.42007800000000001</v>
      </c>
      <c r="AC46" s="33" t="str">
        <f t="shared" si="7"/>
        <v/>
      </c>
      <c r="AD46" s="33" t="str">
        <f t="shared" si="8"/>
        <v/>
      </c>
      <c r="AE46" s="62">
        <f t="shared" si="9"/>
        <v>0</v>
      </c>
      <c r="AF46" s="62">
        <f t="shared" si="10"/>
        <v>0</v>
      </c>
      <c r="AG46" s="62">
        <f t="shared" si="11"/>
        <v>860.7458397662499</v>
      </c>
      <c r="AH46" s="62" t="str">
        <f t="shared" si="12"/>
        <v/>
      </c>
      <c r="AI46" s="33" t="str">
        <f t="shared" si="13"/>
        <v/>
      </c>
      <c r="AJ46" s="33" t="str">
        <f t="shared" si="14"/>
        <v/>
      </c>
      <c r="AK46" s="34">
        <f t="shared" si="15"/>
        <v>860.75</v>
      </c>
      <c r="AL46" s="34">
        <f t="shared" si="16"/>
        <v>916.69</v>
      </c>
      <c r="AM46" s="32">
        <f t="shared" si="17"/>
        <v>5269065</v>
      </c>
      <c r="AN46" s="35">
        <f t="shared" si="18"/>
        <v>5.3758495219872974E-3</v>
      </c>
      <c r="AO46" s="32">
        <f t="shared" si="19"/>
        <v>6620.61135125489</v>
      </c>
      <c r="AP46" s="32">
        <f t="shared" si="20"/>
        <v>4044139</v>
      </c>
      <c r="AQ46" s="32">
        <f t="shared" si="21"/>
        <v>157070</v>
      </c>
      <c r="AR46" s="32">
        <f t="shared" si="22"/>
        <v>422501.4</v>
      </c>
      <c r="AS46" s="32">
        <f t="shared" si="23"/>
        <v>3880448</v>
      </c>
      <c r="AT46" s="36">
        <f t="shared" si="24"/>
        <v>4044139</v>
      </c>
      <c r="AU46" s="33"/>
      <c r="AV46" s="33">
        <f t="shared" si="25"/>
        <v>1</v>
      </c>
      <c r="AX46">
        <v>4037518</v>
      </c>
      <c r="AY46" s="71">
        <f t="shared" si="26"/>
        <v>1.6398688501202967E-3</v>
      </c>
    </row>
    <row r="47" spans="1:51" ht="15" customHeight="1" x14ac:dyDescent="0.25">
      <c r="A47">
        <v>4</v>
      </c>
      <c r="B47">
        <v>200</v>
      </c>
      <c r="C47" t="s">
        <v>1045</v>
      </c>
      <c r="D47" t="s">
        <v>1046</v>
      </c>
      <c r="E47" s="39" t="s">
        <v>72</v>
      </c>
      <c r="F47" s="32">
        <v>324587</v>
      </c>
      <c r="G47" s="43">
        <v>820</v>
      </c>
      <c r="H47" s="47">
        <f t="shared" si="0"/>
        <v>2.9138138523837167</v>
      </c>
      <c r="I47">
        <v>59</v>
      </c>
      <c r="J47">
        <v>347</v>
      </c>
      <c r="K47" s="33">
        <f t="shared" si="1"/>
        <v>17.0029</v>
      </c>
      <c r="L47" s="33">
        <v>595</v>
      </c>
      <c r="M47" s="33">
        <v>653</v>
      </c>
      <c r="N47" s="33">
        <v>718</v>
      </c>
      <c r="O47" s="33">
        <v>696</v>
      </c>
      <c r="P47" s="42">
        <v>785</v>
      </c>
      <c r="Q47" s="43">
        <v>845</v>
      </c>
      <c r="R47" s="40">
        <f t="shared" si="2"/>
        <v>845</v>
      </c>
      <c r="S47" s="34">
        <f t="shared" si="3"/>
        <v>2.96</v>
      </c>
      <c r="T47" s="43">
        <v>8832900</v>
      </c>
      <c r="U47" s="43">
        <v>38695636</v>
      </c>
      <c r="V47" s="54">
        <f t="shared" si="4"/>
        <v>22.826605000000001</v>
      </c>
      <c r="W47" s="32">
        <v>146</v>
      </c>
      <c r="X47">
        <v>715</v>
      </c>
      <c r="Y47">
        <f t="shared" si="5"/>
        <v>20.420000000000002</v>
      </c>
      <c r="Z47" s="46">
        <v>457411</v>
      </c>
      <c r="AA47" s="41">
        <v>430983</v>
      </c>
      <c r="AB47" s="33">
        <f t="shared" si="6"/>
        <v>0.42007800000000001</v>
      </c>
      <c r="AC47" s="33" t="str">
        <f t="shared" si="7"/>
        <v/>
      </c>
      <c r="AD47" s="33" t="str">
        <f t="shared" si="8"/>
        <v/>
      </c>
      <c r="AE47" s="62">
        <f t="shared" si="9"/>
        <v>840.08146227295822</v>
      </c>
      <c r="AF47" s="62">
        <f t="shared" si="10"/>
        <v>0</v>
      </c>
      <c r="AG47" s="62">
        <f t="shared" si="11"/>
        <v>0</v>
      </c>
      <c r="AH47" s="62" t="str">
        <f t="shared" si="12"/>
        <v/>
      </c>
      <c r="AI47" s="33" t="str">
        <f t="shared" si="13"/>
        <v/>
      </c>
      <c r="AJ47" s="33" t="str">
        <f t="shared" si="14"/>
        <v/>
      </c>
      <c r="AK47" s="34">
        <f t="shared" si="15"/>
        <v>840.08</v>
      </c>
      <c r="AL47" s="34">
        <f t="shared" si="16"/>
        <v>894.68</v>
      </c>
      <c r="AM47" s="32">
        <f t="shared" si="17"/>
        <v>541489</v>
      </c>
      <c r="AN47" s="35">
        <f t="shared" si="18"/>
        <v>5.3758495219872974E-3</v>
      </c>
      <c r="AO47" s="32">
        <f t="shared" si="19"/>
        <v>1166.0325130180888</v>
      </c>
      <c r="AP47" s="32">
        <f t="shared" si="20"/>
        <v>325753</v>
      </c>
      <c r="AQ47" s="32">
        <f t="shared" si="21"/>
        <v>8200</v>
      </c>
      <c r="AR47" s="32">
        <f t="shared" si="22"/>
        <v>21549.15</v>
      </c>
      <c r="AS47" s="32">
        <f t="shared" si="23"/>
        <v>316387</v>
      </c>
      <c r="AT47" s="36">
        <f t="shared" si="24"/>
        <v>325753</v>
      </c>
      <c r="AU47" s="33"/>
      <c r="AV47" s="33">
        <f t="shared" si="25"/>
        <v>1</v>
      </c>
      <c r="AX47">
        <v>324587</v>
      </c>
      <c r="AY47" s="71">
        <f t="shared" si="26"/>
        <v>3.5922572376589326E-3</v>
      </c>
    </row>
    <row r="48" spans="1:51" ht="15" customHeight="1" x14ac:dyDescent="0.25">
      <c r="A48">
        <v>4</v>
      </c>
      <c r="B48">
        <v>400</v>
      </c>
      <c r="C48" t="s">
        <v>1473</v>
      </c>
      <c r="D48" t="s">
        <v>1474</v>
      </c>
      <c r="E48" s="39" t="s">
        <v>284</v>
      </c>
      <c r="F48" s="32">
        <v>1615</v>
      </c>
      <c r="G48" s="43">
        <v>18</v>
      </c>
      <c r="H48" s="47">
        <f t="shared" si="0"/>
        <v>1.255272505103306</v>
      </c>
      <c r="I48">
        <v>21</v>
      </c>
      <c r="J48">
        <v>24</v>
      </c>
      <c r="K48" s="33">
        <f t="shared" si="1"/>
        <v>87.5</v>
      </c>
      <c r="L48" s="33">
        <v>19</v>
      </c>
      <c r="M48" s="33">
        <v>18</v>
      </c>
      <c r="N48" s="33">
        <v>15</v>
      </c>
      <c r="O48" s="33">
        <v>15</v>
      </c>
      <c r="P48" s="42">
        <v>5</v>
      </c>
      <c r="Q48" s="43">
        <v>18</v>
      </c>
      <c r="R48" s="40">
        <f t="shared" si="2"/>
        <v>19</v>
      </c>
      <c r="S48" s="34">
        <f t="shared" si="3"/>
        <v>5.26</v>
      </c>
      <c r="T48" s="43">
        <v>1700</v>
      </c>
      <c r="U48" s="43">
        <v>950940</v>
      </c>
      <c r="V48" s="54">
        <f t="shared" si="4"/>
        <v>0.17877000000000001</v>
      </c>
      <c r="W48" s="32">
        <v>0</v>
      </c>
      <c r="X48">
        <v>61</v>
      </c>
      <c r="Y48">
        <f t="shared" si="5"/>
        <v>0</v>
      </c>
      <c r="Z48" s="46">
        <v>9956</v>
      </c>
      <c r="AA48" s="41">
        <v>1100</v>
      </c>
      <c r="AB48" s="33">
        <f t="shared" si="6"/>
        <v>0.42007800000000001</v>
      </c>
      <c r="AC48" s="33" t="str">
        <f t="shared" si="7"/>
        <v/>
      </c>
      <c r="AD48" s="33" t="str">
        <f t="shared" si="8"/>
        <v/>
      </c>
      <c r="AE48" s="62">
        <f t="shared" si="9"/>
        <v>473.74782510970294</v>
      </c>
      <c r="AF48" s="62">
        <f t="shared" si="10"/>
        <v>0</v>
      </c>
      <c r="AG48" s="62">
        <f t="shared" si="11"/>
        <v>0</v>
      </c>
      <c r="AH48" s="62" t="str">
        <f t="shared" si="12"/>
        <v/>
      </c>
      <c r="AI48" s="33" t="str">
        <f t="shared" si="13"/>
        <v/>
      </c>
      <c r="AJ48" s="33" t="str">
        <f t="shared" si="14"/>
        <v/>
      </c>
      <c r="AK48" s="34">
        <f t="shared" si="15"/>
        <v>473.75</v>
      </c>
      <c r="AL48" s="34">
        <f t="shared" si="16"/>
        <v>504.54</v>
      </c>
      <c r="AM48" s="32">
        <f t="shared" si="17"/>
        <v>4899</v>
      </c>
      <c r="AN48" s="35">
        <f t="shared" si="18"/>
        <v>5.3758495219872974E-3</v>
      </c>
      <c r="AO48" s="32">
        <f t="shared" si="19"/>
        <v>17.654289830206285</v>
      </c>
      <c r="AP48" s="32">
        <f t="shared" si="20"/>
        <v>1633</v>
      </c>
      <c r="AQ48" s="32">
        <f t="shared" si="21"/>
        <v>180</v>
      </c>
      <c r="AR48" s="32">
        <f t="shared" si="22"/>
        <v>55</v>
      </c>
      <c r="AS48" s="32">
        <f t="shared" si="23"/>
        <v>1560</v>
      </c>
      <c r="AT48" s="36">
        <f t="shared" si="24"/>
        <v>1633</v>
      </c>
      <c r="AU48" s="33"/>
      <c r="AV48" s="33">
        <f t="shared" si="25"/>
        <v>1</v>
      </c>
      <c r="AX48">
        <v>1615</v>
      </c>
      <c r="AY48" s="71">
        <f t="shared" si="26"/>
        <v>1.1145510835913313E-2</v>
      </c>
    </row>
    <row r="49" spans="1:51" ht="15" customHeight="1" x14ac:dyDescent="0.25">
      <c r="A49">
        <v>4</v>
      </c>
      <c r="B49">
        <v>800</v>
      </c>
      <c r="C49" t="s">
        <v>1711</v>
      </c>
      <c r="D49" t="s">
        <v>1712</v>
      </c>
      <c r="E49" s="39" t="s">
        <v>403</v>
      </c>
      <c r="F49" s="32">
        <v>100818</v>
      </c>
      <c r="G49" s="43">
        <v>259</v>
      </c>
      <c r="H49" s="47">
        <f t="shared" si="0"/>
        <v>2.4132997640812519</v>
      </c>
      <c r="I49">
        <v>124</v>
      </c>
      <c r="J49">
        <v>216</v>
      </c>
      <c r="K49" s="33">
        <f t="shared" si="1"/>
        <v>57.407399999999996</v>
      </c>
      <c r="L49" s="33">
        <v>289</v>
      </c>
      <c r="M49" s="33">
        <v>324</v>
      </c>
      <c r="N49" s="33">
        <v>348</v>
      </c>
      <c r="O49" s="33">
        <v>294</v>
      </c>
      <c r="P49" s="42">
        <v>262</v>
      </c>
      <c r="Q49" s="43">
        <v>258</v>
      </c>
      <c r="R49" s="40">
        <f t="shared" si="2"/>
        <v>348</v>
      </c>
      <c r="S49" s="34">
        <f t="shared" si="3"/>
        <v>25.57</v>
      </c>
      <c r="T49" s="43">
        <v>1131600</v>
      </c>
      <c r="U49" s="43">
        <v>13095484</v>
      </c>
      <c r="V49" s="54">
        <f t="shared" si="4"/>
        <v>8.6411470000000001</v>
      </c>
      <c r="W49" s="32">
        <v>157</v>
      </c>
      <c r="X49">
        <v>347</v>
      </c>
      <c r="Y49">
        <f t="shared" si="5"/>
        <v>45.24</v>
      </c>
      <c r="Z49" s="46">
        <v>158198</v>
      </c>
      <c r="AA49" s="41">
        <v>50001</v>
      </c>
      <c r="AB49" s="33">
        <f t="shared" si="6"/>
        <v>0.42007800000000001</v>
      </c>
      <c r="AC49" s="33" t="str">
        <f t="shared" si="7"/>
        <v/>
      </c>
      <c r="AD49" s="33" t="str">
        <f t="shared" si="8"/>
        <v/>
      </c>
      <c r="AE49" s="62">
        <f t="shared" si="9"/>
        <v>729.52941199097472</v>
      </c>
      <c r="AF49" s="62">
        <f t="shared" si="10"/>
        <v>0</v>
      </c>
      <c r="AG49" s="62">
        <f t="shared" si="11"/>
        <v>0</v>
      </c>
      <c r="AH49" s="62" t="str">
        <f t="shared" si="12"/>
        <v/>
      </c>
      <c r="AI49" s="33" t="str">
        <f t="shared" si="13"/>
        <v/>
      </c>
      <c r="AJ49" s="33" t="str">
        <f t="shared" si="14"/>
        <v/>
      </c>
      <c r="AK49" s="34">
        <f t="shared" si="15"/>
        <v>729.53</v>
      </c>
      <c r="AL49" s="34">
        <f t="shared" si="16"/>
        <v>776.94</v>
      </c>
      <c r="AM49" s="32">
        <f t="shared" si="17"/>
        <v>134772</v>
      </c>
      <c r="AN49" s="35">
        <f t="shared" si="18"/>
        <v>5.3758495219872974E-3</v>
      </c>
      <c r="AO49" s="32">
        <f t="shared" si="19"/>
        <v>182.53159466955668</v>
      </c>
      <c r="AP49" s="32">
        <f t="shared" si="20"/>
        <v>101001</v>
      </c>
      <c r="AQ49" s="32">
        <f t="shared" si="21"/>
        <v>2590</v>
      </c>
      <c r="AR49" s="32">
        <f t="shared" si="22"/>
        <v>2500.0500000000002</v>
      </c>
      <c r="AS49" s="32">
        <f t="shared" si="23"/>
        <v>98318</v>
      </c>
      <c r="AT49" s="36">
        <f t="shared" si="24"/>
        <v>101001</v>
      </c>
      <c r="AU49" s="33"/>
      <c r="AV49" s="33">
        <f t="shared" si="25"/>
        <v>1</v>
      </c>
      <c r="AX49">
        <v>100818</v>
      </c>
      <c r="AY49" s="71">
        <f t="shared" si="26"/>
        <v>1.815152056180444E-3</v>
      </c>
    </row>
    <row r="50" spans="1:51" ht="15" customHeight="1" x14ac:dyDescent="0.25">
      <c r="A50">
        <v>4</v>
      </c>
      <c r="B50">
        <v>2100</v>
      </c>
      <c r="C50" t="s">
        <v>2317</v>
      </c>
      <c r="D50" t="s">
        <v>2318</v>
      </c>
      <c r="E50" s="39" t="s">
        <v>705</v>
      </c>
      <c r="F50" s="32">
        <v>13795</v>
      </c>
      <c r="G50" s="43">
        <v>74</v>
      </c>
      <c r="H50" s="47">
        <f t="shared" si="0"/>
        <v>1.8692317197309762</v>
      </c>
      <c r="I50">
        <v>10</v>
      </c>
      <c r="J50">
        <v>41</v>
      </c>
      <c r="K50" s="33">
        <f t="shared" si="1"/>
        <v>24.3902</v>
      </c>
      <c r="L50" s="33">
        <v>96</v>
      </c>
      <c r="M50" s="33">
        <v>89</v>
      </c>
      <c r="N50" s="33">
        <v>74</v>
      </c>
      <c r="O50" s="33">
        <v>69</v>
      </c>
      <c r="P50" s="42">
        <v>96</v>
      </c>
      <c r="Q50" s="43">
        <v>73</v>
      </c>
      <c r="R50" s="40">
        <f t="shared" si="2"/>
        <v>96</v>
      </c>
      <c r="S50" s="34">
        <f t="shared" si="3"/>
        <v>22.92</v>
      </c>
      <c r="T50" s="43">
        <v>1325300</v>
      </c>
      <c r="U50" s="43">
        <v>6651038</v>
      </c>
      <c r="V50" s="54">
        <f t="shared" si="4"/>
        <v>19.926213000000001</v>
      </c>
      <c r="W50" s="32">
        <v>8</v>
      </c>
      <c r="X50">
        <v>116</v>
      </c>
      <c r="Y50">
        <f t="shared" si="5"/>
        <v>6.9</v>
      </c>
      <c r="Z50" s="46">
        <v>83368</v>
      </c>
      <c r="AA50" s="41">
        <v>14563</v>
      </c>
      <c r="AB50" s="33">
        <f t="shared" si="6"/>
        <v>0.42007800000000001</v>
      </c>
      <c r="AC50" s="33" t="str">
        <f t="shared" si="7"/>
        <v/>
      </c>
      <c r="AD50" s="33" t="str">
        <f t="shared" si="8"/>
        <v/>
      </c>
      <c r="AE50" s="62">
        <f t="shared" si="9"/>
        <v>609.3572945590189</v>
      </c>
      <c r="AF50" s="62">
        <f t="shared" si="10"/>
        <v>0</v>
      </c>
      <c r="AG50" s="62">
        <f t="shared" si="11"/>
        <v>0</v>
      </c>
      <c r="AH50" s="62" t="str">
        <f t="shared" si="12"/>
        <v/>
      </c>
      <c r="AI50" s="33" t="str">
        <f t="shared" si="13"/>
        <v/>
      </c>
      <c r="AJ50" s="33" t="str">
        <f t="shared" si="14"/>
        <v/>
      </c>
      <c r="AK50" s="34">
        <f t="shared" si="15"/>
        <v>609.36</v>
      </c>
      <c r="AL50" s="34">
        <f t="shared" si="16"/>
        <v>648.96</v>
      </c>
      <c r="AM50" s="32">
        <f t="shared" si="17"/>
        <v>13002</v>
      </c>
      <c r="AN50" s="35">
        <f t="shared" si="18"/>
        <v>5.3758495219872974E-3</v>
      </c>
      <c r="AO50" s="32">
        <f t="shared" si="19"/>
        <v>-4.2630486709359268</v>
      </c>
      <c r="AP50" s="32">
        <f t="shared" si="20"/>
        <v>13002</v>
      </c>
      <c r="AQ50" s="32">
        <f t="shared" si="21"/>
        <v>740</v>
      </c>
      <c r="AR50" s="32">
        <f t="shared" si="22"/>
        <v>728.15000000000009</v>
      </c>
      <c r="AS50" s="32">
        <f t="shared" si="23"/>
        <v>13067</v>
      </c>
      <c r="AT50" s="36">
        <f t="shared" si="24"/>
        <v>13067</v>
      </c>
      <c r="AU50" s="33"/>
      <c r="AV50" s="33">
        <f t="shared" si="25"/>
        <v>1</v>
      </c>
      <c r="AX50">
        <v>13795</v>
      </c>
      <c r="AY50" s="71">
        <f t="shared" si="26"/>
        <v>-5.2772743747734684E-2</v>
      </c>
    </row>
    <row r="51" spans="1:51" ht="15" customHeight="1" x14ac:dyDescent="0.25">
      <c r="A51">
        <v>4</v>
      </c>
      <c r="B51">
        <v>2200</v>
      </c>
      <c r="C51" t="s">
        <v>2419</v>
      </c>
      <c r="D51" t="s">
        <v>2420</v>
      </c>
      <c r="E51" s="39" t="s">
        <v>756</v>
      </c>
      <c r="F51" s="32">
        <v>14890</v>
      </c>
      <c r="G51" s="43">
        <v>199</v>
      </c>
      <c r="H51" s="47">
        <f t="shared" si="0"/>
        <v>2.2988530764097068</v>
      </c>
      <c r="I51">
        <v>23</v>
      </c>
      <c r="J51">
        <v>142</v>
      </c>
      <c r="K51" s="33">
        <f t="shared" si="1"/>
        <v>16.197200000000002</v>
      </c>
      <c r="L51" s="33">
        <v>138</v>
      </c>
      <c r="M51" s="33">
        <v>159</v>
      </c>
      <c r="N51" s="33">
        <v>184</v>
      </c>
      <c r="O51" s="33">
        <v>195</v>
      </c>
      <c r="P51" s="42">
        <v>201</v>
      </c>
      <c r="Q51" s="43">
        <v>186</v>
      </c>
      <c r="R51" s="40">
        <f t="shared" si="2"/>
        <v>201</v>
      </c>
      <c r="S51" s="34">
        <f t="shared" si="3"/>
        <v>1</v>
      </c>
      <c r="T51" s="43">
        <v>1011900</v>
      </c>
      <c r="U51" s="43">
        <v>28638168</v>
      </c>
      <c r="V51" s="54">
        <f t="shared" si="4"/>
        <v>3.5333960000000002</v>
      </c>
      <c r="W51" s="32">
        <v>60</v>
      </c>
      <c r="X51">
        <v>203</v>
      </c>
      <c r="Y51">
        <f t="shared" si="5"/>
        <v>29.56</v>
      </c>
      <c r="Z51" s="46">
        <v>318182</v>
      </c>
      <c r="AA51" s="41">
        <v>37001</v>
      </c>
      <c r="AB51" s="33">
        <f t="shared" si="6"/>
        <v>0.42007800000000001</v>
      </c>
      <c r="AC51" s="33" t="str">
        <f t="shared" si="7"/>
        <v/>
      </c>
      <c r="AD51" s="33" t="str">
        <f t="shared" si="8"/>
        <v/>
      </c>
      <c r="AE51" s="62">
        <f t="shared" si="9"/>
        <v>704.25077095814686</v>
      </c>
      <c r="AF51" s="62">
        <f t="shared" si="10"/>
        <v>0</v>
      </c>
      <c r="AG51" s="62">
        <f t="shared" si="11"/>
        <v>0</v>
      </c>
      <c r="AH51" s="62" t="str">
        <f t="shared" si="12"/>
        <v/>
      </c>
      <c r="AI51" s="33" t="str">
        <f t="shared" si="13"/>
        <v/>
      </c>
      <c r="AJ51" s="33" t="str">
        <f t="shared" si="14"/>
        <v/>
      </c>
      <c r="AK51" s="34">
        <f t="shared" si="15"/>
        <v>704.25</v>
      </c>
      <c r="AL51" s="34">
        <f t="shared" si="16"/>
        <v>750.02</v>
      </c>
      <c r="AM51" s="32">
        <f t="shared" si="17"/>
        <v>15593</v>
      </c>
      <c r="AN51" s="35">
        <f t="shared" si="18"/>
        <v>5.3758495219872974E-3</v>
      </c>
      <c r="AO51" s="32">
        <f t="shared" si="19"/>
        <v>3.7792222139570701</v>
      </c>
      <c r="AP51" s="32">
        <f t="shared" si="20"/>
        <v>14894</v>
      </c>
      <c r="AQ51" s="32">
        <f t="shared" si="21"/>
        <v>1990</v>
      </c>
      <c r="AR51" s="32">
        <f t="shared" si="22"/>
        <v>1850.0500000000002</v>
      </c>
      <c r="AS51" s="32">
        <f t="shared" si="23"/>
        <v>13040</v>
      </c>
      <c r="AT51" s="36">
        <f t="shared" si="24"/>
        <v>14894</v>
      </c>
      <c r="AU51" s="33"/>
      <c r="AV51" s="33">
        <f t="shared" si="25"/>
        <v>1</v>
      </c>
      <c r="AX51">
        <v>14890</v>
      </c>
      <c r="AY51" s="71">
        <f t="shared" si="26"/>
        <v>2.686366689053056E-4</v>
      </c>
    </row>
    <row r="52" spans="1:51" ht="15" customHeight="1" x14ac:dyDescent="0.25">
      <c r="A52">
        <v>4</v>
      </c>
      <c r="B52">
        <v>2300</v>
      </c>
      <c r="C52" t="s">
        <v>2441</v>
      </c>
      <c r="D52" t="s">
        <v>2442</v>
      </c>
      <c r="E52" s="39" t="s">
        <v>767</v>
      </c>
      <c r="F52" s="32">
        <v>1851</v>
      </c>
      <c r="G52" s="43">
        <v>99</v>
      </c>
      <c r="H52" s="47">
        <f t="shared" si="0"/>
        <v>1.9956351945975499</v>
      </c>
      <c r="I52">
        <v>6</v>
      </c>
      <c r="J52">
        <v>41</v>
      </c>
      <c r="K52" s="33">
        <f t="shared" si="1"/>
        <v>14.6341</v>
      </c>
      <c r="L52" s="33">
        <v>50</v>
      </c>
      <c r="M52" s="33">
        <v>60</v>
      </c>
      <c r="N52" s="33">
        <v>62</v>
      </c>
      <c r="O52" s="33">
        <v>75</v>
      </c>
      <c r="P52" s="42">
        <v>77</v>
      </c>
      <c r="Q52" s="43">
        <v>88</v>
      </c>
      <c r="R52" s="40">
        <f t="shared" si="2"/>
        <v>88</v>
      </c>
      <c r="S52" s="34">
        <f t="shared" si="3"/>
        <v>0</v>
      </c>
      <c r="T52" s="43">
        <v>1557700</v>
      </c>
      <c r="U52" s="43">
        <v>11506709</v>
      </c>
      <c r="V52" s="54">
        <f t="shared" si="4"/>
        <v>13.537319999999999</v>
      </c>
      <c r="W52" s="32">
        <v>26</v>
      </c>
      <c r="X52">
        <v>67</v>
      </c>
      <c r="Y52">
        <f t="shared" si="5"/>
        <v>38.81</v>
      </c>
      <c r="Z52" s="46">
        <v>138829</v>
      </c>
      <c r="AA52" s="41">
        <v>18001</v>
      </c>
      <c r="AB52" s="33">
        <f t="shared" si="6"/>
        <v>0.42007800000000001</v>
      </c>
      <c r="AC52" s="33" t="str">
        <f t="shared" si="7"/>
        <v/>
      </c>
      <c r="AD52" s="33" t="str">
        <f t="shared" si="8"/>
        <v/>
      </c>
      <c r="AE52" s="62">
        <f t="shared" si="9"/>
        <v>637.27691487712309</v>
      </c>
      <c r="AF52" s="62">
        <f t="shared" si="10"/>
        <v>0</v>
      </c>
      <c r="AG52" s="62">
        <f t="shared" si="11"/>
        <v>0</v>
      </c>
      <c r="AH52" s="62" t="str">
        <f t="shared" si="12"/>
        <v/>
      </c>
      <c r="AI52" s="33" t="str">
        <f t="shared" si="13"/>
        <v/>
      </c>
      <c r="AJ52" s="33" t="str">
        <f t="shared" si="14"/>
        <v/>
      </c>
      <c r="AK52" s="34">
        <f t="shared" si="15"/>
        <v>637.28</v>
      </c>
      <c r="AL52" s="34">
        <f t="shared" si="16"/>
        <v>678.7</v>
      </c>
      <c r="AM52" s="32">
        <f t="shared" si="17"/>
        <v>8872</v>
      </c>
      <c r="AN52" s="35">
        <f t="shared" si="18"/>
        <v>5.3758495219872974E-3</v>
      </c>
      <c r="AO52" s="32">
        <f t="shared" si="19"/>
        <v>37.743839493872812</v>
      </c>
      <c r="AP52" s="32">
        <f t="shared" si="20"/>
        <v>1889</v>
      </c>
      <c r="AQ52" s="32">
        <f t="shared" si="21"/>
        <v>990</v>
      </c>
      <c r="AR52" s="32">
        <f t="shared" si="22"/>
        <v>900.05000000000007</v>
      </c>
      <c r="AS52" s="32">
        <f t="shared" si="23"/>
        <v>951</v>
      </c>
      <c r="AT52" s="36">
        <f t="shared" si="24"/>
        <v>1889</v>
      </c>
      <c r="AU52" s="33"/>
      <c r="AV52" s="33">
        <f t="shared" si="25"/>
        <v>1</v>
      </c>
      <c r="AX52">
        <v>1851</v>
      </c>
      <c r="AY52" s="71">
        <f t="shared" si="26"/>
        <v>2.0529443544030253E-2</v>
      </c>
    </row>
    <row r="53" spans="1:51" ht="15" customHeight="1" x14ac:dyDescent="0.25">
      <c r="A53">
        <v>4</v>
      </c>
      <c r="B53">
        <v>2500</v>
      </c>
      <c r="C53" t="s">
        <v>2565</v>
      </c>
      <c r="D53" t="s">
        <v>2566</v>
      </c>
      <c r="E53" s="39" t="s">
        <v>829</v>
      </c>
      <c r="F53" s="32">
        <v>33047</v>
      </c>
      <c r="G53" s="43">
        <v>267</v>
      </c>
      <c r="H53" s="47">
        <f t="shared" si="0"/>
        <v>2.4265112613645754</v>
      </c>
      <c r="I53">
        <v>15</v>
      </c>
      <c r="J53">
        <v>143</v>
      </c>
      <c r="K53" s="33">
        <f t="shared" si="1"/>
        <v>10.4895</v>
      </c>
      <c r="L53" s="33">
        <v>119</v>
      </c>
      <c r="M53" s="33">
        <v>176</v>
      </c>
      <c r="N53" s="33">
        <v>171</v>
      </c>
      <c r="O53" s="33">
        <v>186</v>
      </c>
      <c r="P53" s="42">
        <v>204</v>
      </c>
      <c r="Q53" s="43">
        <v>263</v>
      </c>
      <c r="R53" s="40">
        <f t="shared" si="2"/>
        <v>263</v>
      </c>
      <c r="S53" s="34">
        <f t="shared" si="3"/>
        <v>0</v>
      </c>
      <c r="T53" s="43">
        <v>7652900</v>
      </c>
      <c r="U53" s="43">
        <v>28452406</v>
      </c>
      <c r="V53" s="54">
        <f t="shared" si="4"/>
        <v>26.897197999999999</v>
      </c>
      <c r="W53" s="32">
        <v>49</v>
      </c>
      <c r="X53">
        <v>326</v>
      </c>
      <c r="Y53">
        <f t="shared" si="5"/>
        <v>15.03</v>
      </c>
      <c r="Z53" s="46">
        <v>384150</v>
      </c>
      <c r="AA53" s="41">
        <v>36001</v>
      </c>
      <c r="AB53" s="33">
        <f t="shared" si="6"/>
        <v>0.42007800000000001</v>
      </c>
      <c r="AC53" s="33" t="str">
        <f t="shared" si="7"/>
        <v/>
      </c>
      <c r="AD53" s="33" t="str">
        <f t="shared" si="8"/>
        <v/>
      </c>
      <c r="AE53" s="62">
        <f t="shared" si="9"/>
        <v>732.44752787642335</v>
      </c>
      <c r="AF53" s="62">
        <f t="shared" si="10"/>
        <v>0</v>
      </c>
      <c r="AG53" s="62">
        <f t="shared" si="11"/>
        <v>0</v>
      </c>
      <c r="AH53" s="62" t="str">
        <f t="shared" si="12"/>
        <v/>
      </c>
      <c r="AI53" s="33" t="str">
        <f t="shared" si="13"/>
        <v/>
      </c>
      <c r="AJ53" s="33" t="str">
        <f t="shared" si="14"/>
        <v/>
      </c>
      <c r="AK53" s="34">
        <f t="shared" si="15"/>
        <v>732.45</v>
      </c>
      <c r="AL53" s="34">
        <f t="shared" si="16"/>
        <v>780.05</v>
      </c>
      <c r="AM53" s="32">
        <f t="shared" si="17"/>
        <v>46900</v>
      </c>
      <c r="AN53" s="35">
        <f t="shared" si="18"/>
        <v>5.3758495219872974E-3</v>
      </c>
      <c r="AO53" s="32">
        <f t="shared" si="19"/>
        <v>74.471643428090033</v>
      </c>
      <c r="AP53" s="32">
        <f t="shared" si="20"/>
        <v>33121</v>
      </c>
      <c r="AQ53" s="32">
        <f t="shared" si="21"/>
        <v>2670</v>
      </c>
      <c r="AR53" s="32">
        <f t="shared" si="22"/>
        <v>1800.0500000000002</v>
      </c>
      <c r="AS53" s="32">
        <f t="shared" si="23"/>
        <v>31247</v>
      </c>
      <c r="AT53" s="36">
        <f t="shared" si="24"/>
        <v>33121</v>
      </c>
      <c r="AU53" s="33"/>
      <c r="AV53" s="33">
        <f t="shared" si="25"/>
        <v>1</v>
      </c>
      <c r="AX53">
        <v>33047</v>
      </c>
      <c r="AY53" s="71">
        <f t="shared" si="26"/>
        <v>2.2392350288982358E-3</v>
      </c>
    </row>
    <row r="54" spans="1:51" ht="15" customHeight="1" x14ac:dyDescent="0.25">
      <c r="A54">
        <v>5</v>
      </c>
      <c r="B54">
        <v>200</v>
      </c>
      <c r="C54" t="s">
        <v>1443</v>
      </c>
      <c r="D54" t="s">
        <v>1444</v>
      </c>
      <c r="E54" s="39" t="s">
        <v>269</v>
      </c>
      <c r="F54" s="32">
        <v>954385</v>
      </c>
      <c r="G54" s="43">
        <v>2709</v>
      </c>
      <c r="H54" s="47">
        <f t="shared" si="0"/>
        <v>3.4328090050331683</v>
      </c>
      <c r="I54">
        <v>162</v>
      </c>
      <c r="J54">
        <v>987</v>
      </c>
      <c r="K54" s="33">
        <f t="shared" si="1"/>
        <v>16.413399999999999</v>
      </c>
      <c r="L54" s="33">
        <v>1271</v>
      </c>
      <c r="M54" s="33">
        <v>1606</v>
      </c>
      <c r="N54" s="33">
        <v>1854</v>
      </c>
      <c r="O54" s="33">
        <v>2154</v>
      </c>
      <c r="P54" s="40">
        <v>2603</v>
      </c>
      <c r="Q54" s="43">
        <v>2711</v>
      </c>
      <c r="R54" s="40">
        <f t="shared" si="2"/>
        <v>2711</v>
      </c>
      <c r="S54" s="34">
        <f t="shared" si="3"/>
        <v>7.0000000000000007E-2</v>
      </c>
      <c r="T54" s="43">
        <v>43739900</v>
      </c>
      <c r="U54" s="43">
        <v>229767044</v>
      </c>
      <c r="V54" s="54">
        <f t="shared" si="4"/>
        <v>19.036629000000001</v>
      </c>
      <c r="W54" s="32">
        <v>368</v>
      </c>
      <c r="X54">
        <v>2685</v>
      </c>
      <c r="Y54">
        <f t="shared" si="5"/>
        <v>13.71</v>
      </c>
      <c r="Z54" s="46">
        <v>2744103</v>
      </c>
      <c r="AA54" s="41">
        <v>1460526</v>
      </c>
      <c r="AB54" s="33">
        <f t="shared" si="6"/>
        <v>0.42007800000000001</v>
      </c>
      <c r="AC54" s="33">
        <f t="shared" si="7"/>
        <v>0.41799999999999998</v>
      </c>
      <c r="AD54" s="33" t="str">
        <f t="shared" si="8"/>
        <v/>
      </c>
      <c r="AE54" s="62">
        <f t="shared" si="9"/>
        <v>954.71555460471109</v>
      </c>
      <c r="AF54" s="62">
        <f t="shared" si="10"/>
        <v>900.77699564024988</v>
      </c>
      <c r="AG54" s="62">
        <f t="shared" si="11"/>
        <v>0</v>
      </c>
      <c r="AH54" s="62">
        <f t="shared" si="12"/>
        <v>932.16923695756645</v>
      </c>
      <c r="AI54" s="33" t="str">
        <f t="shared" si="13"/>
        <v/>
      </c>
      <c r="AJ54" s="33">
        <f t="shared" si="14"/>
        <v>1</v>
      </c>
      <c r="AK54" s="34">
        <f t="shared" si="15"/>
        <v>932.17</v>
      </c>
      <c r="AL54" s="34">
        <f t="shared" si="16"/>
        <v>992.75</v>
      </c>
      <c r="AM54" s="32">
        <f t="shared" si="17"/>
        <v>1536622</v>
      </c>
      <c r="AN54" s="35">
        <f t="shared" si="18"/>
        <v>5.3758495219872974E-3</v>
      </c>
      <c r="AO54" s="32">
        <f t="shared" si="19"/>
        <v>3130.0184981333182</v>
      </c>
      <c r="AP54" s="32">
        <f t="shared" si="20"/>
        <v>957515</v>
      </c>
      <c r="AQ54" s="32">
        <f t="shared" si="21"/>
        <v>27090</v>
      </c>
      <c r="AR54" s="32">
        <f t="shared" si="22"/>
        <v>73026.3</v>
      </c>
      <c r="AS54" s="32">
        <f t="shared" si="23"/>
        <v>927295</v>
      </c>
      <c r="AT54" s="36">
        <f t="shared" si="24"/>
        <v>957515</v>
      </c>
      <c r="AU54" s="33"/>
      <c r="AV54" s="33">
        <f t="shared" si="25"/>
        <v>1</v>
      </c>
      <c r="AX54">
        <v>954385</v>
      </c>
      <c r="AY54" s="71">
        <f t="shared" si="26"/>
        <v>3.2795989040062448E-3</v>
      </c>
    </row>
    <row r="55" spans="1:51" ht="15" customHeight="1" x14ac:dyDescent="0.25">
      <c r="A55">
        <v>5</v>
      </c>
      <c r="B55">
        <v>300</v>
      </c>
      <c r="C55" t="s">
        <v>1499</v>
      </c>
      <c r="D55" t="s">
        <v>1500</v>
      </c>
      <c r="E55" s="39" t="s">
        <v>297</v>
      </c>
      <c r="F55" s="32">
        <v>31506</v>
      </c>
      <c r="G55" s="43">
        <v>261</v>
      </c>
      <c r="H55" s="47">
        <f t="shared" si="0"/>
        <v>2.4166405073382808</v>
      </c>
      <c r="I55">
        <v>24</v>
      </c>
      <c r="J55">
        <v>218</v>
      </c>
      <c r="K55" s="33">
        <f t="shared" si="1"/>
        <v>11.0092</v>
      </c>
      <c r="L55" s="33">
        <v>111</v>
      </c>
      <c r="M55" s="33">
        <v>156</v>
      </c>
      <c r="N55" s="33">
        <v>192</v>
      </c>
      <c r="O55" s="33">
        <v>215</v>
      </c>
      <c r="P55" s="42">
        <v>224</v>
      </c>
      <c r="Q55" s="43">
        <v>226</v>
      </c>
      <c r="R55" s="40">
        <f t="shared" si="2"/>
        <v>226</v>
      </c>
      <c r="S55" s="34">
        <f t="shared" si="3"/>
        <v>0</v>
      </c>
      <c r="T55" s="43">
        <v>3526700</v>
      </c>
      <c r="U55" s="43">
        <v>29533700</v>
      </c>
      <c r="V55" s="54">
        <f t="shared" si="4"/>
        <v>11.941274</v>
      </c>
      <c r="W55" s="32">
        <v>39</v>
      </c>
      <c r="X55">
        <v>226</v>
      </c>
      <c r="Y55">
        <f t="shared" si="5"/>
        <v>17.260000000000002</v>
      </c>
      <c r="Z55" s="46">
        <v>320645</v>
      </c>
      <c r="AA55" s="41">
        <v>51999</v>
      </c>
      <c r="AB55" s="33">
        <f t="shared" si="6"/>
        <v>0.42007800000000001</v>
      </c>
      <c r="AC55" s="33" t="str">
        <f t="shared" si="7"/>
        <v/>
      </c>
      <c r="AD55" s="33" t="str">
        <f t="shared" si="8"/>
        <v/>
      </c>
      <c r="AE55" s="62">
        <f t="shared" si="9"/>
        <v>730.26730533935745</v>
      </c>
      <c r="AF55" s="62">
        <f t="shared" si="10"/>
        <v>0</v>
      </c>
      <c r="AG55" s="62">
        <f t="shared" si="11"/>
        <v>0</v>
      </c>
      <c r="AH55" s="62" t="str">
        <f t="shared" si="12"/>
        <v/>
      </c>
      <c r="AI55" s="33" t="str">
        <f t="shared" si="13"/>
        <v/>
      </c>
      <c r="AJ55" s="33" t="str">
        <f t="shared" si="14"/>
        <v/>
      </c>
      <c r="AK55" s="34">
        <f t="shared" si="15"/>
        <v>730.27</v>
      </c>
      <c r="AL55" s="34">
        <f t="shared" si="16"/>
        <v>777.73</v>
      </c>
      <c r="AM55" s="32">
        <f t="shared" si="17"/>
        <v>68292</v>
      </c>
      <c r="AN55" s="35">
        <f t="shared" si="18"/>
        <v>5.3758495219872974E-3</v>
      </c>
      <c r="AO55" s="32">
        <f t="shared" si="19"/>
        <v>197.75600051582472</v>
      </c>
      <c r="AP55" s="32">
        <f t="shared" si="20"/>
        <v>31704</v>
      </c>
      <c r="AQ55" s="32">
        <f t="shared" si="21"/>
        <v>2610</v>
      </c>
      <c r="AR55" s="32">
        <f t="shared" si="22"/>
        <v>2599.9500000000003</v>
      </c>
      <c r="AS55" s="32">
        <f t="shared" si="23"/>
        <v>28906</v>
      </c>
      <c r="AT55" s="36">
        <f t="shared" si="24"/>
        <v>31704</v>
      </c>
      <c r="AU55" s="33"/>
      <c r="AV55" s="33">
        <f t="shared" si="25"/>
        <v>1</v>
      </c>
      <c r="AX55">
        <v>31506</v>
      </c>
      <c r="AY55" s="71">
        <f t="shared" si="26"/>
        <v>6.2845172348124168E-3</v>
      </c>
    </row>
    <row r="56" spans="1:51" ht="15" customHeight="1" x14ac:dyDescent="0.25">
      <c r="A56">
        <v>5</v>
      </c>
      <c r="B56">
        <v>600</v>
      </c>
      <c r="C56" t="s">
        <v>2199</v>
      </c>
      <c r="D56" t="s">
        <v>2200</v>
      </c>
      <c r="E56" s="39" t="s">
        <v>647</v>
      </c>
      <c r="F56" s="32">
        <v>318101</v>
      </c>
      <c r="G56" s="43">
        <v>2187</v>
      </c>
      <c r="H56" s="47">
        <f t="shared" si="0"/>
        <v>3.3398487830376369</v>
      </c>
      <c r="I56">
        <v>38</v>
      </c>
      <c r="J56">
        <v>697</v>
      </c>
      <c r="K56" s="33">
        <f t="shared" si="1"/>
        <v>5.4519000000000002</v>
      </c>
      <c r="L56" s="33">
        <v>366</v>
      </c>
      <c r="M56" s="33">
        <v>499</v>
      </c>
      <c r="N56" s="33">
        <v>610</v>
      </c>
      <c r="O56" s="33">
        <v>711</v>
      </c>
      <c r="P56" s="40">
        <v>1275</v>
      </c>
      <c r="Q56" s="43">
        <v>1975</v>
      </c>
      <c r="R56" s="40">
        <f t="shared" si="2"/>
        <v>1975</v>
      </c>
      <c r="S56" s="34">
        <f t="shared" si="3"/>
        <v>0</v>
      </c>
      <c r="T56" s="43">
        <v>53748300</v>
      </c>
      <c r="U56" s="43">
        <v>257575285</v>
      </c>
      <c r="V56" s="54">
        <f t="shared" si="4"/>
        <v>20.867025000000002</v>
      </c>
      <c r="W56" s="32">
        <v>138</v>
      </c>
      <c r="X56">
        <v>1998</v>
      </c>
      <c r="Y56">
        <f t="shared" si="5"/>
        <v>6.91</v>
      </c>
      <c r="Z56" s="46">
        <v>2972112</v>
      </c>
      <c r="AA56" s="41">
        <v>907384</v>
      </c>
      <c r="AB56" s="33">
        <f t="shared" si="6"/>
        <v>0.42007800000000001</v>
      </c>
      <c r="AC56" s="33" t="str">
        <f t="shared" si="7"/>
        <v/>
      </c>
      <c r="AD56" s="33" t="str">
        <f t="shared" si="8"/>
        <v/>
      </c>
      <c r="AE56" s="62">
        <f t="shared" si="9"/>
        <v>934.18277965100413</v>
      </c>
      <c r="AF56" s="62">
        <f t="shared" si="10"/>
        <v>0</v>
      </c>
      <c r="AG56" s="62">
        <f t="shared" si="11"/>
        <v>0</v>
      </c>
      <c r="AH56" s="62" t="str">
        <f t="shared" si="12"/>
        <v/>
      </c>
      <c r="AI56" s="33" t="str">
        <f t="shared" si="13"/>
        <v/>
      </c>
      <c r="AJ56" s="33" t="str">
        <f t="shared" si="14"/>
        <v/>
      </c>
      <c r="AK56" s="34">
        <f t="shared" si="15"/>
        <v>934.18</v>
      </c>
      <c r="AL56" s="34">
        <f t="shared" si="16"/>
        <v>994.9</v>
      </c>
      <c r="AM56" s="32">
        <f t="shared" si="17"/>
        <v>927327</v>
      </c>
      <c r="AN56" s="35">
        <f t="shared" si="18"/>
        <v>5.3758495219872974E-3</v>
      </c>
      <c r="AO56" s="32">
        <f t="shared" si="19"/>
        <v>3275.1073008822332</v>
      </c>
      <c r="AP56" s="32">
        <f t="shared" si="20"/>
        <v>321376</v>
      </c>
      <c r="AQ56" s="32">
        <f t="shared" si="21"/>
        <v>21870</v>
      </c>
      <c r="AR56" s="32">
        <f t="shared" si="22"/>
        <v>45369.200000000004</v>
      </c>
      <c r="AS56" s="32">
        <f t="shared" si="23"/>
        <v>296231</v>
      </c>
      <c r="AT56" s="36">
        <f t="shared" si="24"/>
        <v>321376</v>
      </c>
      <c r="AU56" s="33"/>
      <c r="AV56" s="33">
        <f t="shared" si="25"/>
        <v>1</v>
      </c>
      <c r="AX56">
        <v>318101</v>
      </c>
      <c r="AY56" s="71">
        <f t="shared" si="26"/>
        <v>1.0295472192794112E-2</v>
      </c>
    </row>
    <row r="57" spans="1:51" ht="15" customHeight="1" x14ac:dyDescent="0.25">
      <c r="A57">
        <v>5</v>
      </c>
      <c r="B57">
        <v>900</v>
      </c>
      <c r="C57" t="s">
        <v>2277</v>
      </c>
      <c r="D57" t="s">
        <v>2278</v>
      </c>
      <c r="E57" s="39" t="s">
        <v>685</v>
      </c>
      <c r="F57" s="32">
        <v>2594573</v>
      </c>
      <c r="G57" s="43">
        <v>13893</v>
      </c>
      <c r="H57" s="47">
        <f t="shared" si="0"/>
        <v>4.1427960357135554</v>
      </c>
      <c r="I57">
        <v>515</v>
      </c>
      <c r="J57">
        <v>5878</v>
      </c>
      <c r="K57" s="33">
        <f t="shared" si="1"/>
        <v>8.7614999999999998</v>
      </c>
      <c r="L57" s="33">
        <v>5051</v>
      </c>
      <c r="M57" s="33">
        <v>5793</v>
      </c>
      <c r="N57" s="33">
        <v>7825</v>
      </c>
      <c r="O57" s="33">
        <v>10213</v>
      </c>
      <c r="P57" s="40">
        <v>12773</v>
      </c>
      <c r="Q57" s="43">
        <v>13862</v>
      </c>
      <c r="R57" s="40">
        <f t="shared" si="2"/>
        <v>13862</v>
      </c>
      <c r="S57" s="34">
        <f t="shared" si="3"/>
        <v>0</v>
      </c>
      <c r="T57" s="43">
        <v>207897900</v>
      </c>
      <c r="U57" s="43">
        <v>1360092219</v>
      </c>
      <c r="V57" s="54">
        <f t="shared" si="4"/>
        <v>15.285574</v>
      </c>
      <c r="W57" s="32">
        <v>1758</v>
      </c>
      <c r="X57">
        <v>13851</v>
      </c>
      <c r="Y57">
        <f t="shared" si="5"/>
        <v>12.69</v>
      </c>
      <c r="Z57" s="46">
        <v>14997754</v>
      </c>
      <c r="AA57" s="41">
        <v>6386734</v>
      </c>
      <c r="AB57" s="33">
        <f t="shared" si="6"/>
        <v>0.42007800000000001</v>
      </c>
      <c r="AC57" s="33" t="str">
        <f t="shared" si="7"/>
        <v/>
      </c>
      <c r="AD57" s="33" t="str">
        <f t="shared" si="8"/>
        <v/>
      </c>
      <c r="AE57" s="62">
        <f t="shared" si="9"/>
        <v>0</v>
      </c>
      <c r="AF57" s="62">
        <f t="shared" si="10"/>
        <v>0</v>
      </c>
      <c r="AG57" s="62">
        <f t="shared" si="11"/>
        <v>691.65213106189992</v>
      </c>
      <c r="AH57" s="62" t="str">
        <f t="shared" si="12"/>
        <v/>
      </c>
      <c r="AI57" s="33" t="str">
        <f t="shared" si="13"/>
        <v/>
      </c>
      <c r="AJ57" s="33" t="str">
        <f t="shared" si="14"/>
        <v/>
      </c>
      <c r="AK57" s="34">
        <f t="shared" si="15"/>
        <v>691.65</v>
      </c>
      <c r="AL57" s="34">
        <f t="shared" si="16"/>
        <v>736.6</v>
      </c>
      <c r="AM57" s="32">
        <f t="shared" si="17"/>
        <v>3933357</v>
      </c>
      <c r="AN57" s="35">
        <f t="shared" si="18"/>
        <v>5.3758495219872974E-3</v>
      </c>
      <c r="AO57" s="32">
        <f t="shared" si="19"/>
        <v>7197.1013264442417</v>
      </c>
      <c r="AP57" s="32">
        <f t="shared" si="20"/>
        <v>2601770</v>
      </c>
      <c r="AQ57" s="32">
        <f t="shared" si="21"/>
        <v>138930</v>
      </c>
      <c r="AR57" s="32">
        <f t="shared" si="22"/>
        <v>319336.7</v>
      </c>
      <c r="AS57" s="32">
        <f t="shared" si="23"/>
        <v>2455643</v>
      </c>
      <c r="AT57" s="36">
        <f t="shared" si="24"/>
        <v>2601770</v>
      </c>
      <c r="AU57" s="33"/>
      <c r="AV57" s="33">
        <f t="shared" si="25"/>
        <v>1</v>
      </c>
      <c r="AX57">
        <v>2594573</v>
      </c>
      <c r="AY57" s="71">
        <f t="shared" si="26"/>
        <v>2.773866836662526E-3</v>
      </c>
    </row>
    <row r="58" spans="1:51" ht="15" customHeight="1" x14ac:dyDescent="0.25">
      <c r="A58">
        <v>6</v>
      </c>
      <c r="B58">
        <v>100</v>
      </c>
      <c r="C58" t="s">
        <v>985</v>
      </c>
      <c r="D58" t="s">
        <v>986</v>
      </c>
      <c r="E58" s="39" t="s">
        <v>42</v>
      </c>
      <c r="F58" s="32">
        <v>936</v>
      </c>
      <c r="G58" s="43">
        <v>15</v>
      </c>
      <c r="H58" s="47">
        <f t="shared" si="0"/>
        <v>1.1760912590556813</v>
      </c>
      <c r="I58">
        <v>4</v>
      </c>
      <c r="J58">
        <v>4</v>
      </c>
      <c r="K58" s="33">
        <f t="shared" si="1"/>
        <v>100</v>
      </c>
      <c r="L58" s="33">
        <v>52</v>
      </c>
      <c r="M58" s="33">
        <v>43</v>
      </c>
      <c r="N58" s="33">
        <v>40</v>
      </c>
      <c r="O58" s="33">
        <v>25</v>
      </c>
      <c r="P58" s="42">
        <v>16</v>
      </c>
      <c r="Q58" s="43">
        <v>16</v>
      </c>
      <c r="R58" s="40">
        <f t="shared" si="2"/>
        <v>52</v>
      </c>
      <c r="S58" s="34">
        <f t="shared" si="3"/>
        <v>71.150000000000006</v>
      </c>
      <c r="T58" s="43">
        <v>802900</v>
      </c>
      <c r="U58" s="43">
        <v>2938641</v>
      </c>
      <c r="V58" s="54">
        <f t="shared" si="4"/>
        <v>27.322153</v>
      </c>
      <c r="W58" s="32">
        <v>2</v>
      </c>
      <c r="X58">
        <v>4</v>
      </c>
      <c r="Y58">
        <f t="shared" si="5"/>
        <v>50</v>
      </c>
      <c r="Z58" s="46">
        <v>40983</v>
      </c>
      <c r="AA58" s="41">
        <v>9501</v>
      </c>
      <c r="AB58" s="33">
        <f t="shared" si="6"/>
        <v>0.42007800000000001</v>
      </c>
      <c r="AC58" s="33" t="str">
        <f t="shared" si="7"/>
        <v/>
      </c>
      <c r="AD58" s="33" t="str">
        <f t="shared" si="8"/>
        <v/>
      </c>
      <c r="AE58" s="62">
        <f t="shared" si="9"/>
        <v>456.25850902644174</v>
      </c>
      <c r="AF58" s="62">
        <f t="shared" si="10"/>
        <v>0</v>
      </c>
      <c r="AG58" s="62">
        <f t="shared" si="11"/>
        <v>0</v>
      </c>
      <c r="AH58" s="62" t="str">
        <f t="shared" si="12"/>
        <v/>
      </c>
      <c r="AI58" s="33" t="str">
        <f t="shared" si="13"/>
        <v/>
      </c>
      <c r="AJ58" s="33" t="str">
        <f t="shared" si="14"/>
        <v/>
      </c>
      <c r="AK58" s="34">
        <f t="shared" si="15"/>
        <v>456.26</v>
      </c>
      <c r="AL58" s="34">
        <f t="shared" si="16"/>
        <v>485.91</v>
      </c>
      <c r="AM58" s="32">
        <f t="shared" si="17"/>
        <v>0</v>
      </c>
      <c r="AN58" s="35">
        <f t="shared" si="18"/>
        <v>5.3758495219872974E-3</v>
      </c>
      <c r="AO58" s="32">
        <f t="shared" si="19"/>
        <v>-5.0317951525801101</v>
      </c>
      <c r="AP58" s="32">
        <f t="shared" si="20"/>
        <v>0</v>
      </c>
      <c r="AQ58" s="32">
        <f t="shared" si="21"/>
        <v>150</v>
      </c>
      <c r="AR58" s="32">
        <f t="shared" si="22"/>
        <v>475.05</v>
      </c>
      <c r="AS58" s="32">
        <f t="shared" si="23"/>
        <v>786</v>
      </c>
      <c r="AT58" s="36">
        <f t="shared" si="24"/>
        <v>786</v>
      </c>
      <c r="AU58" s="33"/>
      <c r="AV58" s="33">
        <f t="shared" si="25"/>
        <v>1</v>
      </c>
      <c r="AX58">
        <v>936</v>
      </c>
      <c r="AY58" s="71">
        <f t="shared" si="26"/>
        <v>-0.16025641025641027</v>
      </c>
    </row>
    <row r="59" spans="1:51" ht="15" customHeight="1" x14ac:dyDescent="0.25">
      <c r="A59">
        <v>6</v>
      </c>
      <c r="B59">
        <v>200</v>
      </c>
      <c r="C59" t="s">
        <v>995</v>
      </c>
      <c r="D59" t="s">
        <v>996</v>
      </c>
      <c r="E59" s="39" t="s">
        <v>47</v>
      </c>
      <c r="F59" s="32">
        <v>68481</v>
      </c>
      <c r="G59" s="43">
        <v>201</v>
      </c>
      <c r="H59" s="47">
        <f t="shared" si="0"/>
        <v>2.3031960574204891</v>
      </c>
      <c r="I59">
        <v>60</v>
      </c>
      <c r="J59">
        <v>123</v>
      </c>
      <c r="K59" s="33">
        <f t="shared" si="1"/>
        <v>48.780499999999996</v>
      </c>
      <c r="L59" s="33">
        <v>366</v>
      </c>
      <c r="M59" s="33">
        <v>344</v>
      </c>
      <c r="N59" s="33">
        <v>297</v>
      </c>
      <c r="O59" s="33">
        <v>262</v>
      </c>
      <c r="P59" s="42">
        <v>233</v>
      </c>
      <c r="Q59" s="43">
        <v>216</v>
      </c>
      <c r="R59" s="40">
        <f t="shared" si="2"/>
        <v>366</v>
      </c>
      <c r="S59" s="34">
        <f t="shared" si="3"/>
        <v>45.08</v>
      </c>
      <c r="T59" s="43">
        <v>5629600</v>
      </c>
      <c r="U59" s="43">
        <v>11657614</v>
      </c>
      <c r="V59" s="54">
        <f t="shared" si="4"/>
        <v>48.291184999999999</v>
      </c>
      <c r="W59" s="32">
        <v>35</v>
      </c>
      <c r="X59">
        <v>226</v>
      </c>
      <c r="Y59">
        <f t="shared" si="5"/>
        <v>15.49</v>
      </c>
      <c r="Z59" s="46">
        <v>156154</v>
      </c>
      <c r="AA59" s="41">
        <v>87863</v>
      </c>
      <c r="AB59" s="33">
        <f t="shared" si="6"/>
        <v>0.42007800000000001</v>
      </c>
      <c r="AC59" s="33" t="str">
        <f t="shared" si="7"/>
        <v/>
      </c>
      <c r="AD59" s="33" t="str">
        <f t="shared" si="8"/>
        <v/>
      </c>
      <c r="AE59" s="62">
        <f t="shared" si="9"/>
        <v>705.2100355748654</v>
      </c>
      <c r="AF59" s="62">
        <f t="shared" si="10"/>
        <v>0</v>
      </c>
      <c r="AG59" s="62">
        <f t="shared" si="11"/>
        <v>0</v>
      </c>
      <c r="AH59" s="62" t="str">
        <f t="shared" si="12"/>
        <v/>
      </c>
      <c r="AI59" s="33" t="str">
        <f t="shared" si="13"/>
        <v/>
      </c>
      <c r="AJ59" s="33" t="str">
        <f t="shared" si="14"/>
        <v/>
      </c>
      <c r="AK59" s="34">
        <f t="shared" si="15"/>
        <v>705.21</v>
      </c>
      <c r="AL59" s="34">
        <f t="shared" si="16"/>
        <v>751.04</v>
      </c>
      <c r="AM59" s="32">
        <f t="shared" si="17"/>
        <v>85362</v>
      </c>
      <c r="AN59" s="35">
        <f t="shared" si="18"/>
        <v>5.3758495219872974E-3</v>
      </c>
      <c r="AO59" s="32">
        <f t="shared" si="19"/>
        <v>90.749715780667572</v>
      </c>
      <c r="AP59" s="32">
        <f t="shared" si="20"/>
        <v>68572</v>
      </c>
      <c r="AQ59" s="32">
        <f t="shared" si="21"/>
        <v>2010</v>
      </c>
      <c r="AR59" s="32">
        <f t="shared" si="22"/>
        <v>4393.1500000000005</v>
      </c>
      <c r="AS59" s="32">
        <f t="shared" si="23"/>
        <v>66471</v>
      </c>
      <c r="AT59" s="36">
        <f t="shared" si="24"/>
        <v>68572</v>
      </c>
      <c r="AU59" s="33"/>
      <c r="AV59" s="33">
        <f t="shared" si="25"/>
        <v>1</v>
      </c>
      <c r="AX59">
        <v>68481</v>
      </c>
      <c r="AY59" s="71">
        <f t="shared" si="26"/>
        <v>1.3288357354594705E-3</v>
      </c>
    </row>
    <row r="60" spans="1:51" ht="15" customHeight="1" x14ac:dyDescent="0.25">
      <c r="A60">
        <v>6</v>
      </c>
      <c r="B60">
        <v>300</v>
      </c>
      <c r="C60" t="s">
        <v>1199</v>
      </c>
      <c r="D60" t="s">
        <v>1200</v>
      </c>
      <c r="E60" s="39" t="s">
        <v>149</v>
      </c>
      <c r="F60" s="32">
        <v>173099</v>
      </c>
      <c r="G60" s="43">
        <v>384</v>
      </c>
      <c r="H60" s="47">
        <f t="shared" si="0"/>
        <v>2.5843312243675309</v>
      </c>
      <c r="I60">
        <v>73</v>
      </c>
      <c r="J60">
        <v>223</v>
      </c>
      <c r="K60" s="33">
        <f t="shared" si="1"/>
        <v>32.735399999999998</v>
      </c>
      <c r="L60" s="33">
        <v>608</v>
      </c>
      <c r="M60" s="33">
        <v>622</v>
      </c>
      <c r="N60" s="33">
        <v>574</v>
      </c>
      <c r="O60" s="33">
        <v>453</v>
      </c>
      <c r="P60" s="42">
        <v>449</v>
      </c>
      <c r="Q60" s="43">
        <v>386</v>
      </c>
      <c r="R60" s="40">
        <f t="shared" si="2"/>
        <v>622</v>
      </c>
      <c r="S60" s="34">
        <f t="shared" si="3"/>
        <v>38.26</v>
      </c>
      <c r="T60" s="43">
        <v>1534100</v>
      </c>
      <c r="U60" s="43">
        <v>14790971</v>
      </c>
      <c r="V60" s="54">
        <f t="shared" si="4"/>
        <v>10.371867999999999</v>
      </c>
      <c r="W60" s="32">
        <v>62</v>
      </c>
      <c r="X60">
        <v>308</v>
      </c>
      <c r="Y60">
        <f t="shared" si="5"/>
        <v>20.13</v>
      </c>
      <c r="Z60" s="46">
        <v>179579</v>
      </c>
      <c r="AA60" s="41">
        <v>209582</v>
      </c>
      <c r="AB60" s="33">
        <f t="shared" si="6"/>
        <v>0.42007800000000001</v>
      </c>
      <c r="AC60" s="33" t="str">
        <f t="shared" si="7"/>
        <v/>
      </c>
      <c r="AD60" s="33" t="str">
        <f t="shared" si="8"/>
        <v/>
      </c>
      <c r="AE60" s="62">
        <f t="shared" si="9"/>
        <v>767.30632784462716</v>
      </c>
      <c r="AF60" s="62">
        <f t="shared" si="10"/>
        <v>0</v>
      </c>
      <c r="AG60" s="62">
        <f t="shared" si="11"/>
        <v>0</v>
      </c>
      <c r="AH60" s="62" t="str">
        <f t="shared" si="12"/>
        <v/>
      </c>
      <c r="AI60" s="33" t="str">
        <f t="shared" si="13"/>
        <v/>
      </c>
      <c r="AJ60" s="33" t="str">
        <f t="shared" si="14"/>
        <v/>
      </c>
      <c r="AK60" s="34">
        <f t="shared" si="15"/>
        <v>767.31</v>
      </c>
      <c r="AL60" s="34">
        <f t="shared" si="16"/>
        <v>817.18</v>
      </c>
      <c r="AM60" s="32">
        <f t="shared" si="17"/>
        <v>238360</v>
      </c>
      <c r="AN60" s="35">
        <f t="shared" si="18"/>
        <v>5.3758495219872974E-3</v>
      </c>
      <c r="AO60" s="32">
        <f t="shared" si="19"/>
        <v>350.83331565441301</v>
      </c>
      <c r="AP60" s="32">
        <f t="shared" si="20"/>
        <v>173450</v>
      </c>
      <c r="AQ60" s="32">
        <f t="shared" si="21"/>
        <v>3840</v>
      </c>
      <c r="AR60" s="32">
        <f t="shared" si="22"/>
        <v>10479.1</v>
      </c>
      <c r="AS60" s="32">
        <f t="shared" si="23"/>
        <v>169259</v>
      </c>
      <c r="AT60" s="36">
        <f t="shared" si="24"/>
        <v>173450</v>
      </c>
      <c r="AU60" s="33"/>
      <c r="AV60" s="33">
        <f t="shared" si="25"/>
        <v>1</v>
      </c>
      <c r="AX60">
        <v>173099</v>
      </c>
      <c r="AY60" s="71">
        <f t="shared" si="26"/>
        <v>2.0277413503255364E-3</v>
      </c>
    </row>
    <row r="61" spans="1:51" ht="15" customHeight="1" x14ac:dyDescent="0.25">
      <c r="A61">
        <v>6</v>
      </c>
      <c r="B61">
        <v>400</v>
      </c>
      <c r="C61" t="s">
        <v>1237</v>
      </c>
      <c r="D61" t="s">
        <v>1238</v>
      </c>
      <c r="E61" s="39" t="s">
        <v>168</v>
      </c>
      <c r="F61" s="32">
        <v>5302</v>
      </c>
      <c r="G61" s="43">
        <v>35</v>
      </c>
      <c r="H61" s="47">
        <f t="shared" si="0"/>
        <v>1.5440680443502757</v>
      </c>
      <c r="I61">
        <v>6</v>
      </c>
      <c r="J61">
        <v>11</v>
      </c>
      <c r="K61" s="33">
        <f t="shared" si="1"/>
        <v>54.545500000000004</v>
      </c>
      <c r="L61" s="33">
        <v>95</v>
      </c>
      <c r="M61" s="33">
        <v>83</v>
      </c>
      <c r="N61" s="33">
        <v>60</v>
      </c>
      <c r="O61" s="33">
        <v>47</v>
      </c>
      <c r="P61" s="42">
        <v>34</v>
      </c>
      <c r="Q61" s="43">
        <v>26</v>
      </c>
      <c r="R61" s="40">
        <f t="shared" si="2"/>
        <v>95</v>
      </c>
      <c r="S61" s="34">
        <f t="shared" si="3"/>
        <v>63.16</v>
      </c>
      <c r="T61" s="43">
        <v>1061600</v>
      </c>
      <c r="U61" s="43">
        <v>2832714</v>
      </c>
      <c r="V61" s="54">
        <f t="shared" si="4"/>
        <v>37.476427000000001</v>
      </c>
      <c r="W61" s="32">
        <v>3</v>
      </c>
      <c r="X61">
        <v>16</v>
      </c>
      <c r="Y61">
        <f t="shared" si="5"/>
        <v>18.75</v>
      </c>
      <c r="Z61" s="46">
        <v>36240</v>
      </c>
      <c r="AA61" s="41">
        <v>17195</v>
      </c>
      <c r="AB61" s="33">
        <f t="shared" si="6"/>
        <v>0.42007800000000001</v>
      </c>
      <c r="AC61" s="33" t="str">
        <f t="shared" si="7"/>
        <v/>
      </c>
      <c r="AD61" s="33" t="str">
        <f t="shared" si="8"/>
        <v/>
      </c>
      <c r="AE61" s="62">
        <f t="shared" si="9"/>
        <v>537.53611743195586</v>
      </c>
      <c r="AF61" s="62">
        <f t="shared" si="10"/>
        <v>0</v>
      </c>
      <c r="AG61" s="62">
        <f t="shared" si="11"/>
        <v>0</v>
      </c>
      <c r="AH61" s="62" t="str">
        <f t="shared" si="12"/>
        <v/>
      </c>
      <c r="AI61" s="33" t="str">
        <f t="shared" si="13"/>
        <v/>
      </c>
      <c r="AJ61" s="33" t="str">
        <f t="shared" si="14"/>
        <v/>
      </c>
      <c r="AK61" s="34">
        <f t="shared" si="15"/>
        <v>537.54</v>
      </c>
      <c r="AL61" s="34">
        <f t="shared" si="16"/>
        <v>572.48</v>
      </c>
      <c r="AM61" s="32">
        <f t="shared" si="17"/>
        <v>4813</v>
      </c>
      <c r="AN61" s="35">
        <f t="shared" si="18"/>
        <v>5.3758495219872974E-3</v>
      </c>
      <c r="AO61" s="32">
        <f t="shared" si="19"/>
        <v>-2.6287904162517886</v>
      </c>
      <c r="AP61" s="32">
        <f t="shared" si="20"/>
        <v>4813</v>
      </c>
      <c r="AQ61" s="32">
        <f t="shared" si="21"/>
        <v>350</v>
      </c>
      <c r="AR61" s="32">
        <f t="shared" si="22"/>
        <v>859.75</v>
      </c>
      <c r="AS61" s="32">
        <f t="shared" si="23"/>
        <v>4952</v>
      </c>
      <c r="AT61" s="36">
        <f t="shared" si="24"/>
        <v>4952</v>
      </c>
      <c r="AU61" s="33"/>
      <c r="AV61" s="33">
        <f t="shared" si="25"/>
        <v>1</v>
      </c>
      <c r="AX61">
        <v>5302</v>
      </c>
      <c r="AY61" s="71">
        <f t="shared" si="26"/>
        <v>-6.6012825348924928E-2</v>
      </c>
    </row>
    <row r="62" spans="1:51" ht="15" customHeight="1" x14ac:dyDescent="0.25">
      <c r="A62">
        <v>6</v>
      </c>
      <c r="B62">
        <v>500</v>
      </c>
      <c r="C62" t="s">
        <v>1521</v>
      </c>
      <c r="D62" t="s">
        <v>1522</v>
      </c>
      <c r="E62" s="39" t="s">
        <v>308</v>
      </c>
      <c r="F62" s="32">
        <v>233134</v>
      </c>
      <c r="G62" s="43">
        <v>517</v>
      </c>
      <c r="H62" s="47">
        <f t="shared" si="0"/>
        <v>2.7134905430939424</v>
      </c>
      <c r="I62">
        <v>99</v>
      </c>
      <c r="J62">
        <v>292</v>
      </c>
      <c r="K62" s="33">
        <f t="shared" si="1"/>
        <v>33.9041</v>
      </c>
      <c r="L62" s="33">
        <v>735</v>
      </c>
      <c r="M62" s="33">
        <v>780</v>
      </c>
      <c r="N62" s="33">
        <v>671</v>
      </c>
      <c r="O62" s="33">
        <v>605</v>
      </c>
      <c r="P62" s="42">
        <v>577</v>
      </c>
      <c r="Q62" s="43">
        <v>529</v>
      </c>
      <c r="R62" s="40">
        <f t="shared" si="2"/>
        <v>780</v>
      </c>
      <c r="S62" s="34">
        <f t="shared" si="3"/>
        <v>33.72</v>
      </c>
      <c r="T62" s="43">
        <v>3718300</v>
      </c>
      <c r="U62" s="43">
        <v>29791075</v>
      </c>
      <c r="V62" s="54">
        <f t="shared" si="4"/>
        <v>12.481255000000001</v>
      </c>
      <c r="W62" s="32">
        <v>176</v>
      </c>
      <c r="X62">
        <v>586</v>
      </c>
      <c r="Y62">
        <f t="shared" si="5"/>
        <v>30.03</v>
      </c>
      <c r="Z62" s="46">
        <v>381403</v>
      </c>
      <c r="AA62" s="41">
        <v>277007</v>
      </c>
      <c r="AB62" s="33">
        <f t="shared" si="6"/>
        <v>0.42007800000000001</v>
      </c>
      <c r="AC62" s="33" t="str">
        <f t="shared" si="7"/>
        <v/>
      </c>
      <c r="AD62" s="33" t="str">
        <f t="shared" si="8"/>
        <v/>
      </c>
      <c r="AE62" s="62">
        <f t="shared" si="9"/>
        <v>795.83465068696069</v>
      </c>
      <c r="AF62" s="62">
        <f t="shared" si="10"/>
        <v>0</v>
      </c>
      <c r="AG62" s="62">
        <f t="shared" si="11"/>
        <v>0</v>
      </c>
      <c r="AH62" s="62" t="str">
        <f t="shared" si="12"/>
        <v/>
      </c>
      <c r="AI62" s="33" t="str">
        <f t="shared" si="13"/>
        <v/>
      </c>
      <c r="AJ62" s="33" t="str">
        <f t="shared" si="14"/>
        <v/>
      </c>
      <c r="AK62" s="34">
        <f t="shared" si="15"/>
        <v>795.83</v>
      </c>
      <c r="AL62" s="34">
        <f t="shared" si="16"/>
        <v>847.55</v>
      </c>
      <c r="AM62" s="32">
        <f t="shared" si="17"/>
        <v>277964</v>
      </c>
      <c r="AN62" s="35">
        <f t="shared" si="18"/>
        <v>5.3758495219872974E-3</v>
      </c>
      <c r="AO62" s="32">
        <f t="shared" si="19"/>
        <v>240.99933407069054</v>
      </c>
      <c r="AP62" s="32">
        <f t="shared" si="20"/>
        <v>233375</v>
      </c>
      <c r="AQ62" s="32">
        <f t="shared" si="21"/>
        <v>5170</v>
      </c>
      <c r="AR62" s="32">
        <f t="shared" si="22"/>
        <v>13850.35</v>
      </c>
      <c r="AS62" s="32">
        <f t="shared" si="23"/>
        <v>227964</v>
      </c>
      <c r="AT62" s="36">
        <f t="shared" si="24"/>
        <v>233375</v>
      </c>
      <c r="AU62" s="33"/>
      <c r="AV62" s="33">
        <f t="shared" si="25"/>
        <v>1</v>
      </c>
      <c r="AX62">
        <v>233134</v>
      </c>
      <c r="AY62" s="71">
        <f t="shared" si="26"/>
        <v>1.0337402523870392E-3</v>
      </c>
    </row>
    <row r="63" spans="1:51" ht="15" customHeight="1" x14ac:dyDescent="0.25">
      <c r="A63">
        <v>6</v>
      </c>
      <c r="B63">
        <v>600</v>
      </c>
      <c r="C63" t="s">
        <v>1697</v>
      </c>
      <c r="D63" t="s">
        <v>1698</v>
      </c>
      <c r="E63" s="39" t="s">
        <v>396</v>
      </c>
      <c r="F63" s="32">
        <v>5433</v>
      </c>
      <c r="G63" s="43">
        <v>29</v>
      </c>
      <c r="H63" s="47">
        <f t="shared" si="0"/>
        <v>1.4623979978989561</v>
      </c>
      <c r="I63">
        <v>16</v>
      </c>
      <c r="J63">
        <v>21</v>
      </c>
      <c r="K63" s="33">
        <f t="shared" si="1"/>
        <v>76.1905</v>
      </c>
      <c r="L63" s="33">
        <v>53</v>
      </c>
      <c r="M63" s="33">
        <v>57</v>
      </c>
      <c r="N63" s="33">
        <v>46</v>
      </c>
      <c r="O63" s="33">
        <v>32</v>
      </c>
      <c r="P63" s="42">
        <v>29</v>
      </c>
      <c r="Q63" s="43">
        <v>24</v>
      </c>
      <c r="R63" s="40">
        <f t="shared" si="2"/>
        <v>57</v>
      </c>
      <c r="S63" s="34">
        <f t="shared" si="3"/>
        <v>49.12</v>
      </c>
      <c r="T63" s="43">
        <v>271400</v>
      </c>
      <c r="U63" s="43">
        <v>2027663</v>
      </c>
      <c r="V63" s="54">
        <f t="shared" si="4"/>
        <v>13.384867</v>
      </c>
      <c r="W63" s="32">
        <v>3</v>
      </c>
      <c r="X63">
        <v>20</v>
      </c>
      <c r="Y63">
        <f t="shared" si="5"/>
        <v>15</v>
      </c>
      <c r="Z63" s="46">
        <v>24083</v>
      </c>
      <c r="AA63" s="41">
        <v>14000</v>
      </c>
      <c r="AB63" s="33">
        <f t="shared" si="6"/>
        <v>0.42007800000000001</v>
      </c>
      <c r="AC63" s="33" t="str">
        <f t="shared" si="7"/>
        <v/>
      </c>
      <c r="AD63" s="33" t="str">
        <f t="shared" si="8"/>
        <v/>
      </c>
      <c r="AE63" s="62">
        <f t="shared" si="9"/>
        <v>519.49708258192777</v>
      </c>
      <c r="AF63" s="62">
        <f t="shared" si="10"/>
        <v>0</v>
      </c>
      <c r="AG63" s="62">
        <f t="shared" si="11"/>
        <v>0</v>
      </c>
      <c r="AH63" s="62" t="str">
        <f t="shared" si="12"/>
        <v/>
      </c>
      <c r="AI63" s="33" t="str">
        <f t="shared" si="13"/>
        <v/>
      </c>
      <c r="AJ63" s="33" t="str">
        <f t="shared" si="14"/>
        <v/>
      </c>
      <c r="AK63" s="34">
        <f t="shared" si="15"/>
        <v>519.5</v>
      </c>
      <c r="AL63" s="34">
        <f t="shared" si="16"/>
        <v>553.26</v>
      </c>
      <c r="AM63" s="32">
        <f t="shared" si="17"/>
        <v>5928</v>
      </c>
      <c r="AN63" s="35">
        <f t="shared" si="18"/>
        <v>5.3758495219872974E-3</v>
      </c>
      <c r="AO63" s="32">
        <f t="shared" si="19"/>
        <v>2.6610455133837121</v>
      </c>
      <c r="AP63" s="32">
        <f t="shared" si="20"/>
        <v>5436</v>
      </c>
      <c r="AQ63" s="32">
        <f t="shared" si="21"/>
        <v>290</v>
      </c>
      <c r="AR63" s="32">
        <f t="shared" si="22"/>
        <v>700</v>
      </c>
      <c r="AS63" s="32">
        <f t="shared" si="23"/>
        <v>5143</v>
      </c>
      <c r="AT63" s="36">
        <f t="shared" si="24"/>
        <v>5436</v>
      </c>
      <c r="AU63" s="33"/>
      <c r="AV63" s="33">
        <f t="shared" si="25"/>
        <v>1</v>
      </c>
      <c r="AX63">
        <v>5433</v>
      </c>
      <c r="AY63" s="71">
        <f t="shared" si="26"/>
        <v>5.5218111540585317E-4</v>
      </c>
    </row>
    <row r="64" spans="1:51" ht="15" customHeight="1" x14ac:dyDescent="0.25">
      <c r="A64">
        <v>6</v>
      </c>
      <c r="B64">
        <v>700</v>
      </c>
      <c r="C64" t="s">
        <v>2073</v>
      </c>
      <c r="D64" t="s">
        <v>2074</v>
      </c>
      <c r="E64" s="39" t="s">
        <v>584</v>
      </c>
      <c r="F64" s="32">
        <v>38569</v>
      </c>
      <c r="G64" s="43">
        <v>95</v>
      </c>
      <c r="H64" s="47">
        <f t="shared" si="0"/>
        <v>1.9777236052888478</v>
      </c>
      <c r="I64">
        <v>39</v>
      </c>
      <c r="J64">
        <v>67</v>
      </c>
      <c r="K64" s="33">
        <f t="shared" si="1"/>
        <v>58.209000000000003</v>
      </c>
      <c r="L64" s="33">
        <v>194</v>
      </c>
      <c r="M64" s="33">
        <v>177</v>
      </c>
      <c r="N64" s="33">
        <v>155</v>
      </c>
      <c r="O64" s="33">
        <v>113</v>
      </c>
      <c r="P64" s="42">
        <v>135</v>
      </c>
      <c r="Q64" s="43">
        <v>103</v>
      </c>
      <c r="R64" s="40">
        <f t="shared" si="2"/>
        <v>194</v>
      </c>
      <c r="S64" s="34">
        <f t="shared" si="3"/>
        <v>51.03</v>
      </c>
      <c r="T64" s="43">
        <v>913700</v>
      </c>
      <c r="U64" s="43">
        <v>5328321</v>
      </c>
      <c r="V64" s="54">
        <f t="shared" si="4"/>
        <v>17.147991000000001</v>
      </c>
      <c r="W64" s="32">
        <v>11</v>
      </c>
      <c r="X64">
        <v>91</v>
      </c>
      <c r="Y64">
        <f t="shared" si="5"/>
        <v>12.09</v>
      </c>
      <c r="Z64" s="46">
        <v>57687</v>
      </c>
      <c r="AA64" s="41">
        <v>50001</v>
      </c>
      <c r="AB64" s="33">
        <f t="shared" si="6"/>
        <v>0.42007800000000001</v>
      </c>
      <c r="AC64" s="33" t="str">
        <f t="shared" si="7"/>
        <v/>
      </c>
      <c r="AD64" s="33" t="str">
        <f t="shared" si="8"/>
        <v/>
      </c>
      <c r="AE64" s="62">
        <f t="shared" si="9"/>
        <v>633.32065676538491</v>
      </c>
      <c r="AF64" s="62">
        <f t="shared" si="10"/>
        <v>0</v>
      </c>
      <c r="AG64" s="62">
        <f t="shared" si="11"/>
        <v>0</v>
      </c>
      <c r="AH64" s="62" t="str">
        <f t="shared" si="12"/>
        <v/>
      </c>
      <c r="AI64" s="33" t="str">
        <f t="shared" si="13"/>
        <v/>
      </c>
      <c r="AJ64" s="33" t="str">
        <f t="shared" si="14"/>
        <v/>
      </c>
      <c r="AK64" s="34">
        <f t="shared" si="15"/>
        <v>633.32000000000005</v>
      </c>
      <c r="AL64" s="34">
        <f t="shared" si="16"/>
        <v>674.48</v>
      </c>
      <c r="AM64" s="32">
        <f t="shared" si="17"/>
        <v>39843</v>
      </c>
      <c r="AN64" s="35">
        <f t="shared" si="18"/>
        <v>5.3758495219872974E-3</v>
      </c>
      <c r="AO64" s="32">
        <f t="shared" si="19"/>
        <v>6.8488322910118171</v>
      </c>
      <c r="AP64" s="32">
        <f t="shared" si="20"/>
        <v>38576</v>
      </c>
      <c r="AQ64" s="32">
        <f t="shared" si="21"/>
        <v>950</v>
      </c>
      <c r="AR64" s="32">
        <f t="shared" si="22"/>
        <v>2500.0500000000002</v>
      </c>
      <c r="AS64" s="32">
        <f t="shared" si="23"/>
        <v>37619</v>
      </c>
      <c r="AT64" s="36">
        <f t="shared" si="24"/>
        <v>38576</v>
      </c>
      <c r="AU64" s="33"/>
      <c r="AV64" s="33">
        <f t="shared" si="25"/>
        <v>1</v>
      </c>
      <c r="AX64">
        <v>38569</v>
      </c>
      <c r="AY64" s="71">
        <f t="shared" si="26"/>
        <v>1.814929088127771E-4</v>
      </c>
    </row>
    <row r="65" spans="1:51" ht="15" customHeight="1" x14ac:dyDescent="0.25">
      <c r="A65">
        <v>6</v>
      </c>
      <c r="B65">
        <v>800</v>
      </c>
      <c r="C65" t="s">
        <v>2097</v>
      </c>
      <c r="D65" t="s">
        <v>2098</v>
      </c>
      <c r="E65" s="39" t="s">
        <v>596</v>
      </c>
      <c r="F65" s="32">
        <v>853318</v>
      </c>
      <c r="G65" s="43">
        <v>1967</v>
      </c>
      <c r="H65" s="47">
        <f t="shared" si="0"/>
        <v>3.2938043599193367</v>
      </c>
      <c r="I65">
        <v>395</v>
      </c>
      <c r="J65">
        <v>1051</v>
      </c>
      <c r="K65" s="33">
        <f t="shared" si="1"/>
        <v>37.583299999999994</v>
      </c>
      <c r="L65" s="33">
        <v>2665</v>
      </c>
      <c r="M65" s="33">
        <v>2550</v>
      </c>
      <c r="N65" s="33">
        <v>2205</v>
      </c>
      <c r="O65" s="33">
        <v>2158</v>
      </c>
      <c r="P65" s="40">
        <v>1916</v>
      </c>
      <c r="Q65" s="43">
        <v>2021</v>
      </c>
      <c r="R65" s="40">
        <f t="shared" si="2"/>
        <v>2665</v>
      </c>
      <c r="S65" s="34">
        <f t="shared" si="3"/>
        <v>26.19</v>
      </c>
      <c r="T65" s="43">
        <v>23252700</v>
      </c>
      <c r="U65" s="43">
        <v>160235711</v>
      </c>
      <c r="V65" s="54">
        <f t="shared" si="4"/>
        <v>14.511559</v>
      </c>
      <c r="W65" s="32">
        <v>580</v>
      </c>
      <c r="X65">
        <v>1968</v>
      </c>
      <c r="Y65">
        <f t="shared" si="5"/>
        <v>29.47</v>
      </c>
      <c r="Z65" s="46">
        <v>1655171</v>
      </c>
      <c r="AA65" s="41">
        <v>1252062</v>
      </c>
      <c r="AB65" s="33">
        <f t="shared" si="6"/>
        <v>0.42007800000000001</v>
      </c>
      <c r="AC65" s="33" t="str">
        <f t="shared" si="7"/>
        <v/>
      </c>
      <c r="AD65" s="33" t="str">
        <f t="shared" si="8"/>
        <v/>
      </c>
      <c r="AE65" s="62">
        <f t="shared" si="9"/>
        <v>924.01262560590328</v>
      </c>
      <c r="AF65" s="62">
        <f t="shared" si="10"/>
        <v>0</v>
      </c>
      <c r="AG65" s="62">
        <f t="shared" si="11"/>
        <v>0</v>
      </c>
      <c r="AH65" s="62" t="str">
        <f t="shared" si="12"/>
        <v/>
      </c>
      <c r="AI65" s="33" t="str">
        <f t="shared" si="13"/>
        <v/>
      </c>
      <c r="AJ65" s="33" t="str">
        <f t="shared" si="14"/>
        <v/>
      </c>
      <c r="AK65" s="34">
        <f t="shared" si="15"/>
        <v>924.01</v>
      </c>
      <c r="AL65" s="34">
        <f t="shared" si="16"/>
        <v>984.06</v>
      </c>
      <c r="AM65" s="32">
        <f t="shared" si="17"/>
        <v>1240345</v>
      </c>
      <c r="AN65" s="35">
        <f t="shared" si="18"/>
        <v>5.3758495219872974E-3</v>
      </c>
      <c r="AO65" s="32">
        <f t="shared" si="19"/>
        <v>2080.5989129461777</v>
      </c>
      <c r="AP65" s="32">
        <f t="shared" si="20"/>
        <v>855399</v>
      </c>
      <c r="AQ65" s="32">
        <f t="shared" si="21"/>
        <v>19670</v>
      </c>
      <c r="AR65" s="32">
        <f t="shared" si="22"/>
        <v>62603.100000000006</v>
      </c>
      <c r="AS65" s="32">
        <f t="shared" si="23"/>
        <v>833648</v>
      </c>
      <c r="AT65" s="36">
        <f t="shared" si="24"/>
        <v>855399</v>
      </c>
      <c r="AU65" s="33"/>
      <c r="AV65" s="33">
        <f t="shared" si="25"/>
        <v>1</v>
      </c>
      <c r="AX65">
        <v>853318</v>
      </c>
      <c r="AY65" s="71">
        <f t="shared" si="26"/>
        <v>2.4387156956726568E-3</v>
      </c>
    </row>
    <row r="66" spans="1:51" ht="15" customHeight="1" x14ac:dyDescent="0.25">
      <c r="A66">
        <v>7</v>
      </c>
      <c r="B66">
        <v>100</v>
      </c>
      <c r="C66" t="s">
        <v>933</v>
      </c>
      <c r="D66" t="s">
        <v>934</v>
      </c>
      <c r="E66" s="39" t="s">
        <v>16</v>
      </c>
      <c r="F66" s="32">
        <v>185200</v>
      </c>
      <c r="G66" s="43">
        <v>518</v>
      </c>
      <c r="H66" s="47">
        <f t="shared" si="0"/>
        <v>2.7143297597452332</v>
      </c>
      <c r="I66">
        <v>145</v>
      </c>
      <c r="J66">
        <v>259</v>
      </c>
      <c r="K66" s="33">
        <f t="shared" si="1"/>
        <v>55.984599999999993</v>
      </c>
      <c r="L66" s="33">
        <v>571</v>
      </c>
      <c r="M66" s="33">
        <v>606</v>
      </c>
      <c r="N66" s="33">
        <v>517</v>
      </c>
      <c r="O66" s="33">
        <v>575</v>
      </c>
      <c r="P66" s="42">
        <v>534</v>
      </c>
      <c r="Q66" s="43">
        <v>535</v>
      </c>
      <c r="R66" s="40">
        <f t="shared" si="2"/>
        <v>606</v>
      </c>
      <c r="S66" s="34">
        <f t="shared" si="3"/>
        <v>14.52</v>
      </c>
      <c r="T66" s="43">
        <v>7562500</v>
      </c>
      <c r="U66" s="43">
        <v>37643701</v>
      </c>
      <c r="V66" s="54">
        <f t="shared" si="4"/>
        <v>20.089682</v>
      </c>
      <c r="W66" s="32">
        <v>131</v>
      </c>
      <c r="X66">
        <v>553</v>
      </c>
      <c r="Y66">
        <f t="shared" si="5"/>
        <v>23.69</v>
      </c>
      <c r="Z66" s="46">
        <v>425632</v>
      </c>
      <c r="AA66" s="41">
        <v>346845</v>
      </c>
      <c r="AB66" s="33">
        <f t="shared" si="6"/>
        <v>0.42007800000000001</v>
      </c>
      <c r="AC66" s="33" t="str">
        <f t="shared" si="7"/>
        <v/>
      </c>
      <c r="AD66" s="33" t="str">
        <f t="shared" si="8"/>
        <v/>
      </c>
      <c r="AE66" s="62">
        <f t="shared" si="9"/>
        <v>796.02001434324791</v>
      </c>
      <c r="AF66" s="62">
        <f t="shared" si="10"/>
        <v>0</v>
      </c>
      <c r="AG66" s="62">
        <f t="shared" si="11"/>
        <v>0</v>
      </c>
      <c r="AH66" s="62" t="str">
        <f t="shared" si="12"/>
        <v/>
      </c>
      <c r="AI66" s="33" t="str">
        <f t="shared" si="13"/>
        <v/>
      </c>
      <c r="AJ66" s="33" t="str">
        <f t="shared" si="14"/>
        <v/>
      </c>
      <c r="AK66" s="34">
        <f t="shared" si="15"/>
        <v>796.02</v>
      </c>
      <c r="AL66" s="34">
        <f t="shared" si="16"/>
        <v>847.76</v>
      </c>
      <c r="AM66" s="32">
        <f t="shared" si="17"/>
        <v>260341</v>
      </c>
      <c r="AN66" s="35">
        <f t="shared" si="18"/>
        <v>5.3758495219872974E-3</v>
      </c>
      <c r="AO66" s="32">
        <f t="shared" si="19"/>
        <v>403.94670893164749</v>
      </c>
      <c r="AP66" s="32">
        <f t="shared" si="20"/>
        <v>185604</v>
      </c>
      <c r="AQ66" s="32">
        <f t="shared" si="21"/>
        <v>5180</v>
      </c>
      <c r="AR66" s="32">
        <f t="shared" si="22"/>
        <v>17342.25</v>
      </c>
      <c r="AS66" s="32">
        <f t="shared" si="23"/>
        <v>180020</v>
      </c>
      <c r="AT66" s="36">
        <f t="shared" si="24"/>
        <v>185604</v>
      </c>
      <c r="AU66" s="33"/>
      <c r="AV66" s="33">
        <f t="shared" si="25"/>
        <v>1</v>
      </c>
      <c r="AX66">
        <v>185200</v>
      </c>
      <c r="AY66" s="71">
        <f t="shared" si="26"/>
        <v>2.1814254859611232E-3</v>
      </c>
    </row>
    <row r="67" spans="1:51" ht="15" customHeight="1" x14ac:dyDescent="0.25">
      <c r="A67">
        <v>7</v>
      </c>
      <c r="B67">
        <v>300</v>
      </c>
      <c r="C67" t="s">
        <v>1339</v>
      </c>
      <c r="D67" t="s">
        <v>1340</v>
      </c>
      <c r="E67" s="39" t="s">
        <v>218</v>
      </c>
      <c r="F67" s="32">
        <v>750530</v>
      </c>
      <c r="G67" s="43">
        <v>3346</v>
      </c>
      <c r="H67" s="47">
        <f t="shared" si="0"/>
        <v>3.5245259366263757</v>
      </c>
      <c r="I67">
        <v>71</v>
      </c>
      <c r="J67">
        <v>1208</v>
      </c>
      <c r="K67" s="33">
        <f t="shared" si="1"/>
        <v>5.8775000000000004</v>
      </c>
      <c r="L67" s="33">
        <v>839</v>
      </c>
      <c r="M67" s="33">
        <v>1470</v>
      </c>
      <c r="N67" s="33">
        <v>1703</v>
      </c>
      <c r="O67" s="33">
        <v>1787</v>
      </c>
      <c r="P67" s="40">
        <v>2422</v>
      </c>
      <c r="Q67" s="43">
        <v>3278</v>
      </c>
      <c r="R67" s="40">
        <f t="shared" si="2"/>
        <v>3278</v>
      </c>
      <c r="S67" s="34">
        <f t="shared" si="3"/>
        <v>0</v>
      </c>
      <c r="T67" s="43">
        <v>14125800</v>
      </c>
      <c r="U67" s="43">
        <v>335519198</v>
      </c>
      <c r="V67" s="54">
        <f t="shared" si="4"/>
        <v>4.2101319999999998</v>
      </c>
      <c r="W67" s="32">
        <v>256</v>
      </c>
      <c r="X67">
        <v>3268</v>
      </c>
      <c r="Y67">
        <f t="shared" si="5"/>
        <v>7.83</v>
      </c>
      <c r="Z67" s="46">
        <v>3247945</v>
      </c>
      <c r="AA67" s="41">
        <v>1287048</v>
      </c>
      <c r="AB67" s="33">
        <f t="shared" si="6"/>
        <v>0.42007800000000001</v>
      </c>
      <c r="AC67" s="33" t="str">
        <f t="shared" si="7"/>
        <v/>
      </c>
      <c r="AD67" s="33" t="str">
        <f t="shared" si="8"/>
        <v/>
      </c>
      <c r="AE67" s="62">
        <f t="shared" si="9"/>
        <v>0</v>
      </c>
      <c r="AF67" s="62">
        <f t="shared" si="10"/>
        <v>661.58310771200001</v>
      </c>
      <c r="AG67" s="62">
        <f t="shared" si="11"/>
        <v>0</v>
      </c>
      <c r="AH67" s="62" t="str">
        <f t="shared" si="12"/>
        <v/>
      </c>
      <c r="AI67" s="33" t="str">
        <f t="shared" si="13"/>
        <v/>
      </c>
      <c r="AJ67" s="33" t="str">
        <f t="shared" si="14"/>
        <v/>
      </c>
      <c r="AK67" s="34">
        <f t="shared" si="15"/>
        <v>661.58</v>
      </c>
      <c r="AL67" s="34">
        <f t="shared" si="16"/>
        <v>704.58</v>
      </c>
      <c r="AM67" s="32">
        <f t="shared" si="17"/>
        <v>993134</v>
      </c>
      <c r="AN67" s="35">
        <f t="shared" si="18"/>
        <v>5.3758495219872974E-3</v>
      </c>
      <c r="AO67" s="32">
        <f t="shared" si="19"/>
        <v>1304.2025974322064</v>
      </c>
      <c r="AP67" s="32">
        <f t="shared" si="20"/>
        <v>751834</v>
      </c>
      <c r="AQ67" s="32">
        <f t="shared" si="21"/>
        <v>33460</v>
      </c>
      <c r="AR67" s="32">
        <f t="shared" si="22"/>
        <v>64352.4</v>
      </c>
      <c r="AS67" s="32">
        <f t="shared" si="23"/>
        <v>717070</v>
      </c>
      <c r="AT67" s="36">
        <f t="shared" si="24"/>
        <v>751834</v>
      </c>
      <c r="AU67" s="33"/>
      <c r="AV67" s="33">
        <f t="shared" si="25"/>
        <v>1</v>
      </c>
      <c r="AX67">
        <v>750530</v>
      </c>
      <c r="AY67" s="71">
        <f t="shared" si="26"/>
        <v>1.737438876527254E-3</v>
      </c>
    </row>
    <row r="68" spans="1:51" ht="15" customHeight="1" x14ac:dyDescent="0.25">
      <c r="A68">
        <v>7</v>
      </c>
      <c r="B68">
        <v>500</v>
      </c>
      <c r="C68" t="s">
        <v>1513</v>
      </c>
      <c r="D68" t="s">
        <v>1514</v>
      </c>
      <c r="E68" s="39" t="s">
        <v>304</v>
      </c>
      <c r="F68" s="32">
        <v>202960</v>
      </c>
      <c r="G68" s="43">
        <v>547</v>
      </c>
      <c r="H68" s="47">
        <f t="shared" si="0"/>
        <v>2.7379873263334309</v>
      </c>
      <c r="I68">
        <v>103</v>
      </c>
      <c r="J68">
        <v>253</v>
      </c>
      <c r="K68" s="33">
        <f t="shared" si="1"/>
        <v>40.711500000000001</v>
      </c>
      <c r="L68" s="33">
        <v>489</v>
      </c>
      <c r="M68" s="33">
        <v>560</v>
      </c>
      <c r="N68" s="33">
        <v>561</v>
      </c>
      <c r="O68" s="33">
        <v>592</v>
      </c>
      <c r="P68" s="42">
        <v>583</v>
      </c>
      <c r="Q68" s="43">
        <v>560</v>
      </c>
      <c r="R68" s="40">
        <f t="shared" si="2"/>
        <v>592</v>
      </c>
      <c r="S68" s="34">
        <f t="shared" si="3"/>
        <v>7.6</v>
      </c>
      <c r="T68" s="43">
        <v>3018200</v>
      </c>
      <c r="U68" s="43">
        <v>38481450</v>
      </c>
      <c r="V68" s="54">
        <f t="shared" si="4"/>
        <v>7.8432599999999999</v>
      </c>
      <c r="W68" s="32">
        <v>81</v>
      </c>
      <c r="X68">
        <v>423</v>
      </c>
      <c r="Y68">
        <f t="shared" si="5"/>
        <v>19.149999999999999</v>
      </c>
      <c r="Z68" s="46">
        <v>377085</v>
      </c>
      <c r="AA68" s="41">
        <v>391279</v>
      </c>
      <c r="AB68" s="33">
        <f t="shared" si="6"/>
        <v>0.42007800000000001</v>
      </c>
      <c r="AC68" s="33" t="str">
        <f t="shared" si="7"/>
        <v/>
      </c>
      <c r="AD68" s="33" t="str">
        <f t="shared" si="8"/>
        <v/>
      </c>
      <c r="AE68" s="62">
        <f t="shared" si="9"/>
        <v>801.24542667854917</v>
      </c>
      <c r="AF68" s="62">
        <f t="shared" si="10"/>
        <v>0</v>
      </c>
      <c r="AG68" s="62">
        <f t="shared" si="11"/>
        <v>0</v>
      </c>
      <c r="AH68" s="62" t="str">
        <f t="shared" si="12"/>
        <v/>
      </c>
      <c r="AI68" s="33" t="str">
        <f t="shared" si="13"/>
        <v/>
      </c>
      <c r="AJ68" s="33" t="str">
        <f t="shared" si="14"/>
        <v/>
      </c>
      <c r="AK68" s="34">
        <f t="shared" si="15"/>
        <v>801.25</v>
      </c>
      <c r="AL68" s="34">
        <f t="shared" si="16"/>
        <v>853.33</v>
      </c>
      <c r="AM68" s="32">
        <f t="shared" si="17"/>
        <v>308366</v>
      </c>
      <c r="AN68" s="35">
        <f t="shared" si="18"/>
        <v>5.3758495219872974E-3</v>
      </c>
      <c r="AO68" s="32">
        <f t="shared" si="19"/>
        <v>566.64679471459306</v>
      </c>
      <c r="AP68" s="32">
        <f t="shared" si="20"/>
        <v>203527</v>
      </c>
      <c r="AQ68" s="32">
        <f t="shared" si="21"/>
        <v>5470</v>
      </c>
      <c r="AR68" s="32">
        <f t="shared" si="22"/>
        <v>19563.95</v>
      </c>
      <c r="AS68" s="32">
        <f t="shared" si="23"/>
        <v>197490</v>
      </c>
      <c r="AT68" s="36">
        <f t="shared" si="24"/>
        <v>203527</v>
      </c>
      <c r="AU68" s="33"/>
      <c r="AV68" s="33">
        <f t="shared" si="25"/>
        <v>1</v>
      </c>
      <c r="AX68">
        <v>202960</v>
      </c>
      <c r="AY68" s="71">
        <f t="shared" si="26"/>
        <v>2.7936539219550649E-3</v>
      </c>
    </row>
    <row r="69" spans="1:51" ht="15" customHeight="1" x14ac:dyDescent="0.25">
      <c r="A69">
        <v>7</v>
      </c>
      <c r="B69">
        <v>700</v>
      </c>
      <c r="C69" t="s">
        <v>1753</v>
      </c>
      <c r="D69" t="s">
        <v>1754</v>
      </c>
      <c r="E69" s="39" t="s">
        <v>424</v>
      </c>
      <c r="F69" s="32">
        <v>909550</v>
      </c>
      <c r="G69" s="43">
        <v>2499</v>
      </c>
      <c r="H69" s="47">
        <f t="shared" si="0"/>
        <v>3.3977662561264501</v>
      </c>
      <c r="I69">
        <v>279</v>
      </c>
      <c r="J69">
        <v>1149</v>
      </c>
      <c r="K69" s="33">
        <f t="shared" si="1"/>
        <v>24.282</v>
      </c>
      <c r="L69" s="33">
        <v>1807</v>
      </c>
      <c r="M69" s="33">
        <v>2078</v>
      </c>
      <c r="N69" s="33">
        <v>2084</v>
      </c>
      <c r="O69" s="33">
        <v>2420</v>
      </c>
      <c r="P69" s="40">
        <v>2549</v>
      </c>
      <c r="Q69" s="43">
        <v>2539</v>
      </c>
      <c r="R69" s="40">
        <f t="shared" si="2"/>
        <v>2549</v>
      </c>
      <c r="S69" s="34">
        <f t="shared" si="3"/>
        <v>1.96</v>
      </c>
      <c r="T69" s="43">
        <v>19377300</v>
      </c>
      <c r="U69" s="43">
        <v>258417432</v>
      </c>
      <c r="V69" s="54">
        <f t="shared" si="4"/>
        <v>7.4984489999999999</v>
      </c>
      <c r="W69" s="32">
        <v>464</v>
      </c>
      <c r="X69">
        <v>2530</v>
      </c>
      <c r="Y69">
        <f t="shared" si="5"/>
        <v>18.34</v>
      </c>
      <c r="Z69" s="46">
        <v>2571546</v>
      </c>
      <c r="AA69" s="41">
        <v>1645121</v>
      </c>
      <c r="AB69" s="33">
        <f t="shared" si="6"/>
        <v>0.42007800000000001</v>
      </c>
      <c r="AC69" s="33" t="str">
        <f t="shared" si="7"/>
        <v/>
      </c>
      <c r="AD69" s="33" t="str">
        <f t="shared" si="8"/>
        <v/>
      </c>
      <c r="AE69" s="62">
        <f t="shared" si="9"/>
        <v>946.9754173544419</v>
      </c>
      <c r="AF69" s="62">
        <f t="shared" si="10"/>
        <v>0</v>
      </c>
      <c r="AG69" s="62">
        <f t="shared" si="11"/>
        <v>0</v>
      </c>
      <c r="AH69" s="62" t="str">
        <f t="shared" si="12"/>
        <v/>
      </c>
      <c r="AI69" s="33" t="str">
        <f t="shared" si="13"/>
        <v/>
      </c>
      <c r="AJ69" s="33" t="str">
        <f t="shared" si="14"/>
        <v/>
      </c>
      <c r="AK69" s="34">
        <f t="shared" si="15"/>
        <v>946.98</v>
      </c>
      <c r="AL69" s="34">
        <f t="shared" si="16"/>
        <v>1008.53</v>
      </c>
      <c r="AM69" s="32">
        <f t="shared" si="17"/>
        <v>1440067</v>
      </c>
      <c r="AN69" s="35">
        <f t="shared" si="18"/>
        <v>5.3758495219872974E-3</v>
      </c>
      <c r="AO69" s="32">
        <f t="shared" si="19"/>
        <v>2851.9795608561349</v>
      </c>
      <c r="AP69" s="32">
        <f t="shared" si="20"/>
        <v>912402</v>
      </c>
      <c r="AQ69" s="32">
        <f t="shared" si="21"/>
        <v>24990</v>
      </c>
      <c r="AR69" s="32">
        <f t="shared" si="22"/>
        <v>82256.05</v>
      </c>
      <c r="AS69" s="32">
        <f t="shared" si="23"/>
        <v>884560</v>
      </c>
      <c r="AT69" s="36">
        <f t="shared" si="24"/>
        <v>912402</v>
      </c>
      <c r="AU69" s="33"/>
      <c r="AV69" s="33">
        <f t="shared" si="25"/>
        <v>1</v>
      </c>
      <c r="AX69">
        <v>909550</v>
      </c>
      <c r="AY69" s="71">
        <f t="shared" si="26"/>
        <v>3.1356165136606014E-3</v>
      </c>
    </row>
    <row r="70" spans="1:51" ht="15" customHeight="1" x14ac:dyDescent="0.25">
      <c r="A70">
        <v>7</v>
      </c>
      <c r="B70">
        <v>800</v>
      </c>
      <c r="C70" t="s">
        <v>1861</v>
      </c>
      <c r="D70" t="s">
        <v>1862</v>
      </c>
      <c r="E70" s="39" t="s">
        <v>478</v>
      </c>
      <c r="F70" s="32">
        <v>231709</v>
      </c>
      <c r="G70" s="43">
        <v>1323</v>
      </c>
      <c r="H70" s="47">
        <f t="shared" si="0"/>
        <v>3.1215598441875008</v>
      </c>
      <c r="I70">
        <v>115</v>
      </c>
      <c r="J70">
        <v>669</v>
      </c>
      <c r="K70" s="33">
        <f t="shared" si="1"/>
        <v>17.189799999999998</v>
      </c>
      <c r="L70" s="33">
        <v>587</v>
      </c>
      <c r="M70" s="33">
        <v>592</v>
      </c>
      <c r="N70" s="33">
        <v>643</v>
      </c>
      <c r="O70" s="33">
        <v>837</v>
      </c>
      <c r="P70" s="40">
        <v>1017</v>
      </c>
      <c r="Q70" s="43">
        <v>1247</v>
      </c>
      <c r="R70" s="40">
        <f t="shared" si="2"/>
        <v>1247</v>
      </c>
      <c r="S70" s="34">
        <f t="shared" si="3"/>
        <v>0</v>
      </c>
      <c r="T70" s="43">
        <v>11400600</v>
      </c>
      <c r="U70" s="43">
        <v>232807845</v>
      </c>
      <c r="V70" s="54">
        <f t="shared" si="4"/>
        <v>4.8970000000000002</v>
      </c>
      <c r="W70" s="32">
        <v>207</v>
      </c>
      <c r="X70">
        <v>1178</v>
      </c>
      <c r="Y70">
        <f t="shared" si="5"/>
        <v>17.57</v>
      </c>
      <c r="Z70" s="46">
        <v>2148035</v>
      </c>
      <c r="AA70" s="41">
        <v>1257400</v>
      </c>
      <c r="AB70" s="33">
        <f t="shared" si="6"/>
        <v>0.42007800000000001</v>
      </c>
      <c r="AC70" s="33" t="str">
        <f t="shared" si="7"/>
        <v/>
      </c>
      <c r="AD70" s="33" t="str">
        <f t="shared" si="8"/>
        <v/>
      </c>
      <c r="AE70" s="62">
        <f t="shared" si="9"/>
        <v>885.96777370460256</v>
      </c>
      <c r="AF70" s="62">
        <f t="shared" si="10"/>
        <v>0</v>
      </c>
      <c r="AG70" s="62">
        <f t="shared" si="11"/>
        <v>0</v>
      </c>
      <c r="AH70" s="62" t="str">
        <f t="shared" si="12"/>
        <v/>
      </c>
      <c r="AI70" s="33" t="str">
        <f t="shared" si="13"/>
        <v/>
      </c>
      <c r="AJ70" s="33" t="str">
        <f t="shared" si="14"/>
        <v/>
      </c>
      <c r="AK70" s="34">
        <f t="shared" si="15"/>
        <v>885.97</v>
      </c>
      <c r="AL70" s="34">
        <f t="shared" si="16"/>
        <v>943.55</v>
      </c>
      <c r="AM70" s="32">
        <f t="shared" si="17"/>
        <v>345974</v>
      </c>
      <c r="AN70" s="35">
        <f t="shared" si="18"/>
        <v>5.3758495219872974E-3</v>
      </c>
      <c r="AO70" s="32">
        <f t="shared" si="19"/>
        <v>614.27144562987849</v>
      </c>
      <c r="AP70" s="32">
        <f t="shared" si="20"/>
        <v>232323</v>
      </c>
      <c r="AQ70" s="32">
        <f t="shared" si="21"/>
        <v>13230</v>
      </c>
      <c r="AR70" s="32">
        <f t="shared" si="22"/>
        <v>62870</v>
      </c>
      <c r="AS70" s="32">
        <f t="shared" si="23"/>
        <v>218479</v>
      </c>
      <c r="AT70" s="36">
        <f t="shared" si="24"/>
        <v>232323</v>
      </c>
      <c r="AU70" s="33"/>
      <c r="AV70" s="33">
        <f t="shared" si="25"/>
        <v>1</v>
      </c>
      <c r="AX70">
        <v>231709</v>
      </c>
      <c r="AY70" s="71">
        <f t="shared" si="26"/>
        <v>2.6498754903780172E-3</v>
      </c>
    </row>
    <row r="71" spans="1:51" ht="15" customHeight="1" x14ac:dyDescent="0.25">
      <c r="A71">
        <v>7</v>
      </c>
      <c r="B71">
        <v>900</v>
      </c>
      <c r="C71" t="s">
        <v>1873</v>
      </c>
      <c r="D71" t="s">
        <v>1874</v>
      </c>
      <c r="E71" s="39" t="s">
        <v>484</v>
      </c>
      <c r="F71" s="32">
        <v>8497593</v>
      </c>
      <c r="G71" s="43">
        <v>46455</v>
      </c>
      <c r="H71" s="47">
        <f t="shared" si="0"/>
        <v>4.6670324644124683</v>
      </c>
      <c r="I71">
        <v>3329</v>
      </c>
      <c r="J71">
        <v>19186</v>
      </c>
      <c r="K71" s="33">
        <f t="shared" si="1"/>
        <v>17.351199999999999</v>
      </c>
      <c r="L71" s="33">
        <v>30895</v>
      </c>
      <c r="M71" s="33">
        <v>28651</v>
      </c>
      <c r="N71" s="33">
        <v>31477</v>
      </c>
      <c r="O71" s="33">
        <v>32427</v>
      </c>
      <c r="P71" s="40">
        <v>39309</v>
      </c>
      <c r="Q71" s="43">
        <v>44488</v>
      </c>
      <c r="R71" s="40">
        <f t="shared" si="2"/>
        <v>44488</v>
      </c>
      <c r="S71" s="34">
        <f t="shared" si="3"/>
        <v>0</v>
      </c>
      <c r="T71" s="43">
        <v>1326695700</v>
      </c>
      <c r="U71" s="43">
        <v>5192081309</v>
      </c>
      <c r="V71" s="54">
        <f t="shared" si="4"/>
        <v>25.552291</v>
      </c>
      <c r="W71" s="32">
        <v>5657</v>
      </c>
      <c r="X71">
        <v>44882</v>
      </c>
      <c r="Y71">
        <f t="shared" si="5"/>
        <v>12.6</v>
      </c>
      <c r="Z71" s="46">
        <v>67677863</v>
      </c>
      <c r="AA71" s="41">
        <v>25064616</v>
      </c>
      <c r="AB71" s="33">
        <f t="shared" si="6"/>
        <v>0.42007800000000001</v>
      </c>
      <c r="AC71" s="33" t="str">
        <f t="shared" si="7"/>
        <v/>
      </c>
      <c r="AD71" s="33" t="str">
        <f t="shared" si="8"/>
        <v/>
      </c>
      <c r="AE71" s="62">
        <f t="shared" si="9"/>
        <v>0</v>
      </c>
      <c r="AF71" s="62">
        <f t="shared" si="10"/>
        <v>0</v>
      </c>
      <c r="AG71" s="62">
        <f t="shared" si="11"/>
        <v>842.66070442334978</v>
      </c>
      <c r="AH71" s="62" t="str">
        <f t="shared" si="12"/>
        <v/>
      </c>
      <c r="AI71" s="33" t="str">
        <f t="shared" si="13"/>
        <v/>
      </c>
      <c r="AJ71" s="33" t="str">
        <f t="shared" si="14"/>
        <v/>
      </c>
      <c r="AK71" s="34">
        <f t="shared" si="15"/>
        <v>842.66</v>
      </c>
      <c r="AL71" s="34">
        <f t="shared" si="16"/>
        <v>897.43</v>
      </c>
      <c r="AM71" s="32">
        <f t="shared" si="17"/>
        <v>13260129</v>
      </c>
      <c r="AN71" s="35">
        <f t="shared" si="18"/>
        <v>5.3758495219872974E-3</v>
      </c>
      <c r="AO71" s="32">
        <f t="shared" si="19"/>
        <v>25602.676879047296</v>
      </c>
      <c r="AP71" s="32">
        <f t="shared" si="20"/>
        <v>8523196</v>
      </c>
      <c r="AQ71" s="32">
        <f t="shared" si="21"/>
        <v>464550</v>
      </c>
      <c r="AR71" s="32">
        <f t="shared" si="22"/>
        <v>1253230.8</v>
      </c>
      <c r="AS71" s="32">
        <f t="shared" si="23"/>
        <v>8033043</v>
      </c>
      <c r="AT71" s="36">
        <f t="shared" si="24"/>
        <v>8523196</v>
      </c>
      <c r="AU71" s="33"/>
      <c r="AV71" s="33">
        <f t="shared" si="25"/>
        <v>1</v>
      </c>
      <c r="AX71">
        <v>8497593</v>
      </c>
      <c r="AY71" s="71">
        <f t="shared" si="26"/>
        <v>3.012970849509973E-3</v>
      </c>
    </row>
    <row r="72" spans="1:51" ht="15" customHeight="1" x14ac:dyDescent="0.25">
      <c r="A72">
        <v>7</v>
      </c>
      <c r="B72">
        <v>1000</v>
      </c>
      <c r="C72" t="s">
        <v>1883</v>
      </c>
      <c r="D72" t="s">
        <v>1884</v>
      </c>
      <c r="E72" s="39" t="s">
        <v>489</v>
      </c>
      <c r="F72" s="32">
        <v>689840</v>
      </c>
      <c r="G72" s="43">
        <v>1669</v>
      </c>
      <c r="H72" s="47">
        <f t="shared" si="0"/>
        <v>3.2224563366792469</v>
      </c>
      <c r="I72">
        <v>236</v>
      </c>
      <c r="J72">
        <v>669</v>
      </c>
      <c r="K72" s="33">
        <f t="shared" si="1"/>
        <v>35.276499999999999</v>
      </c>
      <c r="L72" s="33">
        <v>1307</v>
      </c>
      <c r="M72" s="33">
        <v>1516</v>
      </c>
      <c r="N72" s="33">
        <v>1526</v>
      </c>
      <c r="O72" s="33">
        <v>1678</v>
      </c>
      <c r="P72" s="40">
        <v>1756</v>
      </c>
      <c r="Q72" s="43">
        <v>1710</v>
      </c>
      <c r="R72" s="40">
        <f t="shared" si="2"/>
        <v>1756</v>
      </c>
      <c r="S72" s="34">
        <f t="shared" si="3"/>
        <v>4.95</v>
      </c>
      <c r="T72" s="43">
        <v>14665400</v>
      </c>
      <c r="U72" s="43">
        <v>134392537</v>
      </c>
      <c r="V72" s="54">
        <f t="shared" si="4"/>
        <v>10.912362</v>
      </c>
      <c r="W72" s="32">
        <v>292</v>
      </c>
      <c r="X72">
        <v>1745</v>
      </c>
      <c r="Y72">
        <f t="shared" si="5"/>
        <v>16.73</v>
      </c>
      <c r="Z72" s="46">
        <v>1424916</v>
      </c>
      <c r="AA72" s="41">
        <v>1061850</v>
      </c>
      <c r="AB72" s="33">
        <f t="shared" si="6"/>
        <v>0.42007800000000001</v>
      </c>
      <c r="AC72" s="33" t="str">
        <f t="shared" si="7"/>
        <v/>
      </c>
      <c r="AD72" s="33" t="str">
        <f t="shared" si="8"/>
        <v/>
      </c>
      <c r="AE72" s="62">
        <f t="shared" si="9"/>
        <v>908.253488276702</v>
      </c>
      <c r="AF72" s="62">
        <f t="shared" si="10"/>
        <v>0</v>
      </c>
      <c r="AG72" s="62">
        <f t="shared" si="11"/>
        <v>0</v>
      </c>
      <c r="AH72" s="62" t="str">
        <f t="shared" si="12"/>
        <v/>
      </c>
      <c r="AI72" s="33" t="str">
        <f t="shared" si="13"/>
        <v/>
      </c>
      <c r="AJ72" s="33" t="str">
        <f t="shared" si="14"/>
        <v/>
      </c>
      <c r="AK72" s="34">
        <f t="shared" si="15"/>
        <v>908.25</v>
      </c>
      <c r="AL72" s="34">
        <f t="shared" si="16"/>
        <v>967.28</v>
      </c>
      <c r="AM72" s="32">
        <f t="shared" si="17"/>
        <v>1015814</v>
      </c>
      <c r="AN72" s="35">
        <f t="shared" si="18"/>
        <v>5.3758495219872974E-3</v>
      </c>
      <c r="AO72" s="32">
        <f t="shared" si="19"/>
        <v>1752.3871720802872</v>
      </c>
      <c r="AP72" s="32">
        <f t="shared" si="20"/>
        <v>691592</v>
      </c>
      <c r="AQ72" s="32">
        <f t="shared" si="21"/>
        <v>16690</v>
      </c>
      <c r="AR72" s="32">
        <f t="shared" si="22"/>
        <v>53092.5</v>
      </c>
      <c r="AS72" s="32">
        <f t="shared" si="23"/>
        <v>673150</v>
      </c>
      <c r="AT72" s="36">
        <f t="shared" si="24"/>
        <v>691592</v>
      </c>
      <c r="AU72" s="33"/>
      <c r="AV72" s="33">
        <f t="shared" si="25"/>
        <v>1</v>
      </c>
      <c r="AX72">
        <v>689840</v>
      </c>
      <c r="AY72" s="71">
        <f t="shared" si="26"/>
        <v>2.5397193552128029E-3</v>
      </c>
    </row>
    <row r="73" spans="1:51" ht="15" customHeight="1" x14ac:dyDescent="0.25">
      <c r="A73">
        <v>7</v>
      </c>
      <c r="B73">
        <v>1300</v>
      </c>
      <c r="C73" t="s">
        <v>2345</v>
      </c>
      <c r="D73" t="s">
        <v>2346</v>
      </c>
      <c r="E73" s="39" t="s">
        <v>719</v>
      </c>
      <c r="F73" s="32">
        <v>296375</v>
      </c>
      <c r="G73" s="43">
        <v>727</v>
      </c>
      <c r="H73" s="47">
        <f t="shared" si="0"/>
        <v>2.8615344108590377</v>
      </c>
      <c r="I73">
        <v>67</v>
      </c>
      <c r="J73">
        <v>287</v>
      </c>
      <c r="K73" s="33">
        <f t="shared" si="1"/>
        <v>23.344899999999999</v>
      </c>
      <c r="L73" s="33">
        <v>488</v>
      </c>
      <c r="M73" s="33">
        <v>655</v>
      </c>
      <c r="N73" s="33">
        <v>633</v>
      </c>
      <c r="O73" s="33">
        <v>827</v>
      </c>
      <c r="P73" s="42">
        <v>868</v>
      </c>
      <c r="Q73" s="43">
        <v>750</v>
      </c>
      <c r="R73" s="40">
        <f t="shared" si="2"/>
        <v>868</v>
      </c>
      <c r="S73" s="34">
        <f t="shared" si="3"/>
        <v>16.239999999999998</v>
      </c>
      <c r="T73" s="43">
        <v>2799000</v>
      </c>
      <c r="U73" s="43">
        <v>57760423</v>
      </c>
      <c r="V73" s="54">
        <f t="shared" si="4"/>
        <v>4.845879</v>
      </c>
      <c r="W73" s="32">
        <v>86</v>
      </c>
      <c r="X73">
        <v>785</v>
      </c>
      <c r="Y73">
        <f t="shared" si="5"/>
        <v>10.96</v>
      </c>
      <c r="Z73" s="46">
        <v>553289</v>
      </c>
      <c r="AA73" s="41">
        <v>391000</v>
      </c>
      <c r="AB73" s="33">
        <f t="shared" si="6"/>
        <v>0.42007800000000001</v>
      </c>
      <c r="AC73" s="33" t="str">
        <f t="shared" si="7"/>
        <v/>
      </c>
      <c r="AD73" s="33" t="str">
        <f t="shared" si="8"/>
        <v/>
      </c>
      <c r="AE73" s="62">
        <f t="shared" si="9"/>
        <v>828.53413606731169</v>
      </c>
      <c r="AF73" s="62">
        <f t="shared" si="10"/>
        <v>0</v>
      </c>
      <c r="AG73" s="62">
        <f t="shared" si="11"/>
        <v>0</v>
      </c>
      <c r="AH73" s="62" t="str">
        <f t="shared" si="12"/>
        <v/>
      </c>
      <c r="AI73" s="33" t="str">
        <f t="shared" si="13"/>
        <v/>
      </c>
      <c r="AJ73" s="33" t="str">
        <f t="shared" si="14"/>
        <v/>
      </c>
      <c r="AK73" s="34">
        <f t="shared" si="15"/>
        <v>828.53</v>
      </c>
      <c r="AL73" s="34">
        <f t="shared" si="16"/>
        <v>882.38</v>
      </c>
      <c r="AM73" s="32">
        <f t="shared" si="17"/>
        <v>409066</v>
      </c>
      <c r="AN73" s="35">
        <f t="shared" si="18"/>
        <v>5.3758495219872974E-3</v>
      </c>
      <c r="AO73" s="32">
        <f t="shared" si="19"/>
        <v>605.80985848227056</v>
      </c>
      <c r="AP73" s="32">
        <f t="shared" si="20"/>
        <v>296981</v>
      </c>
      <c r="AQ73" s="32">
        <f t="shared" si="21"/>
        <v>7270</v>
      </c>
      <c r="AR73" s="32">
        <f t="shared" si="22"/>
        <v>19550</v>
      </c>
      <c r="AS73" s="32">
        <f t="shared" si="23"/>
        <v>289105</v>
      </c>
      <c r="AT73" s="36">
        <f t="shared" si="24"/>
        <v>296981</v>
      </c>
      <c r="AU73" s="33"/>
      <c r="AV73" s="33">
        <f t="shared" si="25"/>
        <v>1</v>
      </c>
      <c r="AX73">
        <v>296375</v>
      </c>
      <c r="AY73" s="71">
        <f t="shared" si="26"/>
        <v>2.0447068747363982E-3</v>
      </c>
    </row>
    <row r="74" spans="1:51" ht="15" customHeight="1" x14ac:dyDescent="0.25">
      <c r="A74">
        <v>7</v>
      </c>
      <c r="B74">
        <v>1400</v>
      </c>
      <c r="C74" t="s">
        <v>2469</v>
      </c>
      <c r="D74" t="s">
        <v>2470</v>
      </c>
      <c r="E74" s="39" t="s">
        <v>781</v>
      </c>
      <c r="F74" s="32">
        <v>81618</v>
      </c>
      <c r="G74" s="43">
        <v>317</v>
      </c>
      <c r="H74" s="47">
        <f t="shared" si="0"/>
        <v>2.5010592622177517</v>
      </c>
      <c r="I74">
        <v>89</v>
      </c>
      <c r="J74">
        <v>143</v>
      </c>
      <c r="K74" s="33">
        <f t="shared" si="1"/>
        <v>62.2378</v>
      </c>
      <c r="L74" s="33">
        <v>347</v>
      </c>
      <c r="M74" s="33">
        <v>365</v>
      </c>
      <c r="N74" s="33">
        <v>339</v>
      </c>
      <c r="O74" s="33">
        <v>359</v>
      </c>
      <c r="P74" s="42">
        <v>332</v>
      </c>
      <c r="Q74" s="43">
        <v>328</v>
      </c>
      <c r="R74" s="40">
        <f t="shared" si="2"/>
        <v>365</v>
      </c>
      <c r="S74" s="34">
        <f t="shared" si="3"/>
        <v>13.15</v>
      </c>
      <c r="T74" s="43">
        <v>6346000</v>
      </c>
      <c r="U74" s="43">
        <v>26252153</v>
      </c>
      <c r="V74" s="54">
        <f t="shared" si="4"/>
        <v>24.173255000000001</v>
      </c>
      <c r="W74" s="32">
        <v>45</v>
      </c>
      <c r="X74">
        <v>326</v>
      </c>
      <c r="Y74">
        <f t="shared" si="5"/>
        <v>13.8</v>
      </c>
      <c r="Z74" s="46">
        <v>352466</v>
      </c>
      <c r="AA74" s="41">
        <v>316414</v>
      </c>
      <c r="AB74" s="33">
        <f t="shared" si="6"/>
        <v>0.42007800000000001</v>
      </c>
      <c r="AC74" s="33" t="str">
        <f t="shared" si="7"/>
        <v/>
      </c>
      <c r="AD74" s="33" t="str">
        <f t="shared" si="8"/>
        <v/>
      </c>
      <c r="AE74" s="62">
        <f t="shared" si="9"/>
        <v>748.91346666087031</v>
      </c>
      <c r="AF74" s="62">
        <f t="shared" si="10"/>
        <v>0</v>
      </c>
      <c r="AG74" s="62">
        <f t="shared" si="11"/>
        <v>0</v>
      </c>
      <c r="AH74" s="62" t="str">
        <f t="shared" si="12"/>
        <v/>
      </c>
      <c r="AI74" s="33" t="str">
        <f t="shared" si="13"/>
        <v/>
      </c>
      <c r="AJ74" s="33" t="str">
        <f t="shared" si="14"/>
        <v/>
      </c>
      <c r="AK74" s="34">
        <f t="shared" si="15"/>
        <v>748.91</v>
      </c>
      <c r="AL74" s="34">
        <f t="shared" si="16"/>
        <v>797.58</v>
      </c>
      <c r="AM74" s="32">
        <f t="shared" si="17"/>
        <v>104770</v>
      </c>
      <c r="AN74" s="35">
        <f t="shared" si="18"/>
        <v>5.3758495219872974E-3</v>
      </c>
      <c r="AO74" s="32">
        <f t="shared" si="19"/>
        <v>124.46166813304991</v>
      </c>
      <c r="AP74" s="32">
        <f t="shared" si="20"/>
        <v>81742</v>
      </c>
      <c r="AQ74" s="32">
        <f t="shared" si="21"/>
        <v>3170</v>
      </c>
      <c r="AR74" s="32">
        <f t="shared" si="22"/>
        <v>15820.7</v>
      </c>
      <c r="AS74" s="32">
        <f t="shared" si="23"/>
        <v>78448</v>
      </c>
      <c r="AT74" s="36">
        <f t="shared" si="24"/>
        <v>81742</v>
      </c>
      <c r="AU74" s="33"/>
      <c r="AV74" s="33">
        <f t="shared" si="25"/>
        <v>1</v>
      </c>
      <c r="AX74">
        <v>81618</v>
      </c>
      <c r="AY74" s="71">
        <f t="shared" si="26"/>
        <v>1.5192727094513465E-3</v>
      </c>
    </row>
    <row r="75" spans="1:51" ht="15" customHeight="1" x14ac:dyDescent="0.25">
      <c r="A75">
        <v>7</v>
      </c>
      <c r="B75">
        <v>2400</v>
      </c>
      <c r="C75" t="s">
        <v>2125</v>
      </c>
      <c r="D75" t="s">
        <v>2126</v>
      </c>
      <c r="E75" s="39" t="s">
        <v>610</v>
      </c>
      <c r="F75" s="32">
        <v>49483</v>
      </c>
      <c r="G75" s="43">
        <v>231</v>
      </c>
      <c r="H75" s="47">
        <f t="shared" si="0"/>
        <v>2.3636119798921444</v>
      </c>
      <c r="I75">
        <v>17</v>
      </c>
      <c r="J75">
        <v>99</v>
      </c>
      <c r="K75" s="33">
        <f t="shared" si="1"/>
        <v>17.171700000000001</v>
      </c>
      <c r="L75" s="33">
        <v>128</v>
      </c>
      <c r="M75" s="33">
        <v>208</v>
      </c>
      <c r="N75" s="33">
        <v>228</v>
      </c>
      <c r="O75" s="33">
        <v>246</v>
      </c>
      <c r="P75" s="42">
        <v>247</v>
      </c>
      <c r="Q75" s="43">
        <v>229</v>
      </c>
      <c r="R75" s="40">
        <f t="shared" si="2"/>
        <v>247</v>
      </c>
      <c r="S75" s="34">
        <f t="shared" si="3"/>
        <v>6.48</v>
      </c>
      <c r="T75" s="43">
        <v>2091600</v>
      </c>
      <c r="U75" s="43">
        <v>16713236</v>
      </c>
      <c r="V75" s="54">
        <f t="shared" si="4"/>
        <v>12.514632000000001</v>
      </c>
      <c r="W75" s="32">
        <v>21</v>
      </c>
      <c r="X75">
        <v>236</v>
      </c>
      <c r="Y75">
        <f t="shared" si="5"/>
        <v>8.9</v>
      </c>
      <c r="Z75" s="46">
        <v>183717</v>
      </c>
      <c r="AA75" s="41">
        <v>276876</v>
      </c>
      <c r="AB75" s="33">
        <f t="shared" si="6"/>
        <v>0.42007800000000001</v>
      </c>
      <c r="AC75" s="33" t="str">
        <f t="shared" si="7"/>
        <v/>
      </c>
      <c r="AD75" s="33" t="str">
        <f t="shared" si="8"/>
        <v/>
      </c>
      <c r="AE75" s="62">
        <f t="shared" si="9"/>
        <v>718.55452328263721</v>
      </c>
      <c r="AF75" s="62">
        <f t="shared" si="10"/>
        <v>0</v>
      </c>
      <c r="AG75" s="62">
        <f t="shared" si="11"/>
        <v>0</v>
      </c>
      <c r="AH75" s="62" t="str">
        <f t="shared" si="12"/>
        <v/>
      </c>
      <c r="AI75" s="33" t="str">
        <f t="shared" si="13"/>
        <v/>
      </c>
      <c r="AJ75" s="33" t="str">
        <f t="shared" si="14"/>
        <v/>
      </c>
      <c r="AK75" s="34">
        <f t="shared" si="15"/>
        <v>718.55</v>
      </c>
      <c r="AL75" s="34">
        <f t="shared" si="16"/>
        <v>765.25</v>
      </c>
      <c r="AM75" s="32">
        <f t="shared" si="17"/>
        <v>99597</v>
      </c>
      <c r="AN75" s="35">
        <f t="shared" si="18"/>
        <v>5.3758495219872974E-3</v>
      </c>
      <c r="AO75" s="32">
        <f t="shared" si="19"/>
        <v>269.40532294487144</v>
      </c>
      <c r="AP75" s="32">
        <f t="shared" si="20"/>
        <v>49752</v>
      </c>
      <c r="AQ75" s="32">
        <f t="shared" si="21"/>
        <v>2310</v>
      </c>
      <c r="AR75" s="32">
        <f t="shared" si="22"/>
        <v>13843.800000000001</v>
      </c>
      <c r="AS75" s="32">
        <f t="shared" si="23"/>
        <v>47173</v>
      </c>
      <c r="AT75" s="36">
        <f t="shared" si="24"/>
        <v>49752</v>
      </c>
      <c r="AU75" s="33"/>
      <c r="AV75" s="33">
        <f t="shared" si="25"/>
        <v>1</v>
      </c>
      <c r="AX75">
        <v>49483</v>
      </c>
      <c r="AY75" s="71">
        <f t="shared" si="26"/>
        <v>5.4362104156983207E-3</v>
      </c>
    </row>
    <row r="76" spans="1:51" ht="15" customHeight="1" x14ac:dyDescent="0.25">
      <c r="A76">
        <v>7</v>
      </c>
      <c r="B76">
        <v>2500</v>
      </c>
      <c r="C76" t="s">
        <v>2309</v>
      </c>
      <c r="D76" t="s">
        <v>2310</v>
      </c>
      <c r="E76" s="39" t="s">
        <v>701</v>
      </c>
      <c r="F76" s="32">
        <v>23101</v>
      </c>
      <c r="G76" s="43">
        <v>279</v>
      </c>
      <c r="H76" s="47">
        <f t="shared" si="0"/>
        <v>2.4456042032735974</v>
      </c>
      <c r="I76">
        <v>3</v>
      </c>
      <c r="J76">
        <v>117</v>
      </c>
      <c r="K76" s="33">
        <f t="shared" si="1"/>
        <v>2.5641000000000003</v>
      </c>
      <c r="L76" s="33">
        <v>400</v>
      </c>
      <c r="M76" s="33">
        <v>399</v>
      </c>
      <c r="N76" s="33">
        <v>272</v>
      </c>
      <c r="O76" s="33">
        <v>330</v>
      </c>
      <c r="P76" s="42">
        <v>289</v>
      </c>
      <c r="Q76" s="43">
        <v>288</v>
      </c>
      <c r="R76" s="40">
        <f t="shared" si="2"/>
        <v>400</v>
      </c>
      <c r="S76" s="34">
        <f t="shared" si="3"/>
        <v>30.25</v>
      </c>
      <c r="T76" s="43">
        <v>643800</v>
      </c>
      <c r="U76" s="43">
        <v>40989016</v>
      </c>
      <c r="V76" s="54">
        <f t="shared" si="4"/>
        <v>1.570665</v>
      </c>
      <c r="W76" s="32">
        <v>59</v>
      </c>
      <c r="X76">
        <v>266</v>
      </c>
      <c r="Y76">
        <f t="shared" si="5"/>
        <v>22.18</v>
      </c>
      <c r="Z76" s="46">
        <v>436034</v>
      </c>
      <c r="AA76" s="41">
        <v>70003</v>
      </c>
      <c r="AB76" s="33">
        <f t="shared" si="6"/>
        <v>0.42007800000000001</v>
      </c>
      <c r="AC76" s="33" t="str">
        <f t="shared" si="7"/>
        <v/>
      </c>
      <c r="AD76" s="33" t="str">
        <f t="shared" si="8"/>
        <v/>
      </c>
      <c r="AE76" s="62">
        <f t="shared" si="9"/>
        <v>736.66471960646231</v>
      </c>
      <c r="AF76" s="62">
        <f t="shared" si="10"/>
        <v>0</v>
      </c>
      <c r="AG76" s="62">
        <f t="shared" si="11"/>
        <v>0</v>
      </c>
      <c r="AH76" s="62" t="str">
        <f t="shared" si="12"/>
        <v/>
      </c>
      <c r="AI76" s="33" t="str">
        <f t="shared" si="13"/>
        <v/>
      </c>
      <c r="AJ76" s="33" t="str">
        <f t="shared" si="14"/>
        <v/>
      </c>
      <c r="AK76" s="34">
        <f t="shared" si="15"/>
        <v>736.66</v>
      </c>
      <c r="AL76" s="34">
        <f t="shared" si="16"/>
        <v>784.54</v>
      </c>
      <c r="AM76" s="32">
        <f t="shared" si="17"/>
        <v>35718</v>
      </c>
      <c r="AN76" s="35">
        <f t="shared" si="18"/>
        <v>5.3758495219872974E-3</v>
      </c>
      <c r="AO76" s="32">
        <f t="shared" si="19"/>
        <v>67.827093418913734</v>
      </c>
      <c r="AP76" s="32">
        <f t="shared" si="20"/>
        <v>23169</v>
      </c>
      <c r="AQ76" s="32">
        <f t="shared" si="21"/>
        <v>2790</v>
      </c>
      <c r="AR76" s="32">
        <f t="shared" si="22"/>
        <v>3500.15</v>
      </c>
      <c r="AS76" s="32">
        <f t="shared" si="23"/>
        <v>20311</v>
      </c>
      <c r="AT76" s="36">
        <f t="shared" si="24"/>
        <v>23169</v>
      </c>
      <c r="AU76" s="33"/>
      <c r="AV76" s="33">
        <f t="shared" si="25"/>
        <v>1</v>
      </c>
      <c r="AX76">
        <v>23101</v>
      </c>
      <c r="AY76" s="71">
        <f t="shared" si="26"/>
        <v>2.9435955153456561E-3</v>
      </c>
    </row>
    <row r="77" spans="1:51" ht="15" customHeight="1" x14ac:dyDescent="0.25">
      <c r="A77">
        <v>8</v>
      </c>
      <c r="B77">
        <v>100</v>
      </c>
      <c r="C77" t="s">
        <v>1209</v>
      </c>
      <c r="D77" t="s">
        <v>1210</v>
      </c>
      <c r="E77" s="39" t="s">
        <v>154</v>
      </c>
      <c r="F77" s="32">
        <v>1841</v>
      </c>
      <c r="G77" s="43">
        <v>41</v>
      </c>
      <c r="H77" s="47">
        <f t="shared" ref="H77:H140" si="27">LOG10(G77)</f>
        <v>1.6127838567197355</v>
      </c>
      <c r="I77">
        <v>3</v>
      </c>
      <c r="J77">
        <v>11</v>
      </c>
      <c r="K77" s="33">
        <f t="shared" ref="K77:K140" si="28">ROUND(I77/J77,6)*100</f>
        <v>27.2727</v>
      </c>
      <c r="L77" s="33">
        <v>113</v>
      </c>
      <c r="M77" s="33">
        <v>72</v>
      </c>
      <c r="N77" s="33">
        <v>62</v>
      </c>
      <c r="O77" s="33">
        <v>61</v>
      </c>
      <c r="P77" s="42">
        <v>36</v>
      </c>
      <c r="Q77" s="43">
        <v>36</v>
      </c>
      <c r="R77" s="40">
        <f t="shared" ref="R77:R140" si="29">MAX(L77:Q77)</f>
        <v>113</v>
      </c>
      <c r="S77" s="34">
        <f t="shared" ref="S77:S140" si="30">ROUND(IF(100*(1-(G77/R77))&lt;0,0,100*(1-G77/R77)),2)</f>
        <v>63.72</v>
      </c>
      <c r="T77" s="43">
        <v>2834900</v>
      </c>
      <c r="U77" s="43">
        <v>9652018</v>
      </c>
      <c r="V77" s="54">
        <f t="shared" ref="V77:V140" si="31">ROUND(T77/U77*100,6)</f>
        <v>29.37106</v>
      </c>
      <c r="W77" s="32">
        <v>0</v>
      </c>
      <c r="X77">
        <v>13</v>
      </c>
      <c r="Y77">
        <f t="shared" ref="Y77:Y140" si="32">ROUND(W77/X77*100,2)</f>
        <v>0</v>
      </c>
      <c r="Z77" s="46">
        <v>112333</v>
      </c>
      <c r="AA77" s="41">
        <v>4966</v>
      </c>
      <c r="AB77" s="33">
        <f t="shared" ref="AB77:AB140" si="33">ROUND(AA$11/Z$11,6)</f>
        <v>0.42007800000000001</v>
      </c>
      <c r="AC77" s="33" t="str">
        <f t="shared" ref="AC77:AC140" si="34">IF(AND(2500&lt;=G77,G77&lt;3000),(G77-2500)*0.002,"")</f>
        <v/>
      </c>
      <c r="AD77" s="33" t="str">
        <f t="shared" ref="AD77:AD140" si="35">IF(AND(10000&lt;=G77,G77&lt;11000),(11000-G77)*0.001,"")</f>
        <v/>
      </c>
      <c r="AE77" s="62">
        <f t="shared" ref="AE77:AE140" si="36">IF(G77&lt;3000, 196.487+(220.877*H77),0)</f>
        <v>552.71385992068497</v>
      </c>
      <c r="AF77" s="62">
        <f t="shared" ref="AF77:AF140" si="37">IF((AND(2500&lt;=G77,G77&lt;11000)),1.15*(497.308+(6.667*K77)+(9.215*V77)+(16.081*S77)),0)</f>
        <v>0</v>
      </c>
      <c r="AG77" s="62">
        <f t="shared" ref="AG77:AG140" si="38">IF(G77&gt;=10000,1.15*(293.056+(8.572*K77)+(11.494*Y77)+(5.719*V77)+(9.484*S77)),0)</f>
        <v>0</v>
      </c>
      <c r="AH77" s="62" t="str">
        <f t="shared" ref="AH77:AH140" si="39">IF(AND(2500&lt;=G77,G77&lt;3000),(AC77*AF77)+((1-AC77)*AE77),"")</f>
        <v/>
      </c>
      <c r="AI77" s="33" t="str">
        <f t="shared" ref="AI77:AI140" si="40">IF(AND(10000&lt;=G77,G77&lt;11000),(AD77*AF77)+(AG77*(1-AD77)),"")</f>
        <v/>
      </c>
      <c r="AJ77" s="33" t="str">
        <f t="shared" ref="AJ77:AJ140" si="41">IF(AND(AC77="",AD77=""),"",1)</f>
        <v/>
      </c>
      <c r="AK77" s="34">
        <f t="shared" ref="AK77:AK140" si="42">ROUND(IF(AJ77="",MAX(AE77,AF77,AG77),MAX(AH77,AI77)),2)</f>
        <v>552.71</v>
      </c>
      <c r="AL77" s="34">
        <f t="shared" ref="AL77:AL140" si="43">ROUND(AK77*AL$2,2)</f>
        <v>588.63</v>
      </c>
      <c r="AM77" s="32">
        <f t="shared" ref="AM77:AM140" si="44">ROUND(IF((AL77*G77)-(Z77*AB77)&lt;0,0,(AL77*G77)-(Z77*AB77)),0)</f>
        <v>0</v>
      </c>
      <c r="AN77" s="35">
        <f t="shared" ref="AN77:AN140" si="45">$AN$11</f>
        <v>5.3758495219872974E-3</v>
      </c>
      <c r="AO77" s="32">
        <f t="shared" ref="AO77:AO140" si="46">(AM77-F77)*AN77</f>
        <v>-9.8969389699786152</v>
      </c>
      <c r="AP77" s="32">
        <f t="shared" ref="AP77:AP140" si="47">ROUND(MAX(IF(F77&lt;AM77,F77+AO77,AM77),0),0)</f>
        <v>0</v>
      </c>
      <c r="AQ77" s="32">
        <f t="shared" ref="AQ77:AQ140" si="48">10*G77</f>
        <v>410</v>
      </c>
      <c r="AR77" s="32">
        <f t="shared" ref="AR77:AR140" si="49">0.05*AA77</f>
        <v>248.3</v>
      </c>
      <c r="AS77" s="32">
        <f t="shared" ref="AS77:AS140" si="50">ROUND(MAX(F77-MIN(AQ77:AR77)),0)</f>
        <v>1593</v>
      </c>
      <c r="AT77" s="36">
        <f t="shared" ref="AT77:AT140" si="51">MAX(AP77,AS77)</f>
        <v>1593</v>
      </c>
      <c r="AU77" s="33"/>
      <c r="AV77" s="33">
        <f t="shared" ref="AV77:AV140" si="52">IF(AT77&gt;0,1,0)</f>
        <v>1</v>
      </c>
      <c r="AX77">
        <v>1841</v>
      </c>
      <c r="AY77" s="71">
        <f t="shared" si="26"/>
        <v>-0.13470939706681151</v>
      </c>
    </row>
    <row r="78" spans="1:51" ht="15" customHeight="1" x14ac:dyDescent="0.25">
      <c r="A78">
        <v>8</v>
      </c>
      <c r="B78">
        <v>400</v>
      </c>
      <c r="C78" t="s">
        <v>1401</v>
      </c>
      <c r="D78" t="s">
        <v>1402</v>
      </c>
      <c r="E78" s="39" t="s">
        <v>248</v>
      </c>
      <c r="F78" s="32">
        <v>15038</v>
      </c>
      <c r="G78" s="43">
        <v>59</v>
      </c>
      <c r="H78" s="47">
        <f t="shared" si="27"/>
        <v>1.7708520116421442</v>
      </c>
      <c r="I78">
        <v>23</v>
      </c>
      <c r="J78">
        <v>42</v>
      </c>
      <c r="K78" s="33">
        <f t="shared" si="28"/>
        <v>54.761899999999997</v>
      </c>
      <c r="L78" s="33">
        <v>126</v>
      </c>
      <c r="M78" s="33">
        <v>90</v>
      </c>
      <c r="N78" s="33">
        <v>83</v>
      </c>
      <c r="O78" s="33">
        <v>91</v>
      </c>
      <c r="P78" s="42">
        <v>86</v>
      </c>
      <c r="Q78" s="43">
        <v>70</v>
      </c>
      <c r="R78" s="40">
        <f t="shared" si="29"/>
        <v>126</v>
      </c>
      <c r="S78" s="34">
        <f t="shared" si="30"/>
        <v>53.17</v>
      </c>
      <c r="T78" s="43">
        <v>169600</v>
      </c>
      <c r="U78" s="43">
        <v>8237146</v>
      </c>
      <c r="V78" s="54">
        <f t="shared" si="31"/>
        <v>2.0589659999999999</v>
      </c>
      <c r="W78" s="32">
        <v>24</v>
      </c>
      <c r="X78">
        <v>78</v>
      </c>
      <c r="Y78">
        <f t="shared" si="32"/>
        <v>30.77</v>
      </c>
      <c r="Z78" s="46">
        <v>61276</v>
      </c>
      <c r="AA78" s="41">
        <v>35968</v>
      </c>
      <c r="AB78" s="33">
        <f t="shared" si="33"/>
        <v>0.42007800000000001</v>
      </c>
      <c r="AC78" s="33" t="str">
        <f t="shared" si="34"/>
        <v/>
      </c>
      <c r="AD78" s="33" t="str">
        <f t="shared" si="35"/>
        <v/>
      </c>
      <c r="AE78" s="62">
        <f t="shared" si="36"/>
        <v>587.6274797754819</v>
      </c>
      <c r="AF78" s="62">
        <f t="shared" si="37"/>
        <v>0</v>
      </c>
      <c r="AG78" s="62">
        <f t="shared" si="38"/>
        <v>0</v>
      </c>
      <c r="AH78" s="62" t="str">
        <f t="shared" si="39"/>
        <v/>
      </c>
      <c r="AI78" s="33" t="str">
        <f t="shared" si="40"/>
        <v/>
      </c>
      <c r="AJ78" s="33" t="str">
        <f t="shared" si="41"/>
        <v/>
      </c>
      <c r="AK78" s="34">
        <f t="shared" si="42"/>
        <v>587.63</v>
      </c>
      <c r="AL78" s="34">
        <f t="shared" si="43"/>
        <v>625.82000000000005</v>
      </c>
      <c r="AM78" s="32">
        <f t="shared" si="44"/>
        <v>11183</v>
      </c>
      <c r="AN78" s="35">
        <f t="shared" si="45"/>
        <v>5.3758495219872974E-3</v>
      </c>
      <c r="AO78" s="32">
        <f t="shared" si="46"/>
        <v>-20.723899907261032</v>
      </c>
      <c r="AP78" s="32">
        <f t="shared" si="47"/>
        <v>11183</v>
      </c>
      <c r="AQ78" s="32">
        <f t="shared" si="48"/>
        <v>590</v>
      </c>
      <c r="AR78" s="32">
        <f t="shared" si="49"/>
        <v>1798.4</v>
      </c>
      <c r="AS78" s="32">
        <f t="shared" si="50"/>
        <v>14448</v>
      </c>
      <c r="AT78" s="36">
        <f t="shared" si="51"/>
        <v>14448</v>
      </c>
      <c r="AU78" s="33"/>
      <c r="AV78" s="33">
        <f t="shared" si="52"/>
        <v>1</v>
      </c>
      <c r="AX78">
        <v>15038</v>
      </c>
      <c r="AY78" s="71">
        <f t="shared" ref="AY78:AY141" si="53">(AT78-AX78)/AX78</f>
        <v>-3.9233940683601545E-2</v>
      </c>
    </row>
    <row r="79" spans="1:51" ht="15" customHeight="1" x14ac:dyDescent="0.25">
      <c r="A79">
        <v>8</v>
      </c>
      <c r="B79">
        <v>500</v>
      </c>
      <c r="C79" t="s">
        <v>1579</v>
      </c>
      <c r="D79" t="s">
        <v>1580</v>
      </c>
      <c r="E79" s="39" t="s">
        <v>337</v>
      </c>
      <c r="F79" s="32">
        <v>144738</v>
      </c>
      <c r="G79" s="43">
        <v>381</v>
      </c>
      <c r="H79" s="47">
        <f t="shared" si="27"/>
        <v>2.5809249756756194</v>
      </c>
      <c r="I79">
        <v>91</v>
      </c>
      <c r="J79">
        <v>190</v>
      </c>
      <c r="K79" s="33">
        <f t="shared" si="28"/>
        <v>47.8947</v>
      </c>
      <c r="L79" s="33">
        <v>442</v>
      </c>
      <c r="M79" s="33">
        <v>429</v>
      </c>
      <c r="N79" s="33">
        <v>443</v>
      </c>
      <c r="O79" s="33">
        <v>443</v>
      </c>
      <c r="P79" s="42">
        <v>402</v>
      </c>
      <c r="Q79" s="43">
        <v>382</v>
      </c>
      <c r="R79" s="40">
        <f t="shared" si="29"/>
        <v>443</v>
      </c>
      <c r="S79" s="34">
        <f t="shared" si="30"/>
        <v>14</v>
      </c>
      <c r="T79" s="43">
        <v>2030100</v>
      </c>
      <c r="U79" s="43">
        <v>16140742</v>
      </c>
      <c r="V79" s="54">
        <f t="shared" si="31"/>
        <v>12.577489</v>
      </c>
      <c r="W79" s="32">
        <v>96</v>
      </c>
      <c r="X79">
        <v>391</v>
      </c>
      <c r="Y79">
        <f t="shared" si="32"/>
        <v>24.55</v>
      </c>
      <c r="Z79" s="46">
        <v>175779</v>
      </c>
      <c r="AA79" s="41">
        <v>327501</v>
      </c>
      <c r="AB79" s="33">
        <f t="shared" si="33"/>
        <v>0.42007800000000001</v>
      </c>
      <c r="AC79" s="33" t="str">
        <f t="shared" si="34"/>
        <v/>
      </c>
      <c r="AD79" s="33" t="str">
        <f t="shared" si="35"/>
        <v/>
      </c>
      <c r="AE79" s="62">
        <f t="shared" si="36"/>
        <v>766.5539658523038</v>
      </c>
      <c r="AF79" s="62">
        <f t="shared" si="37"/>
        <v>0</v>
      </c>
      <c r="AG79" s="62">
        <f t="shared" si="38"/>
        <v>0</v>
      </c>
      <c r="AH79" s="62" t="str">
        <f t="shared" si="39"/>
        <v/>
      </c>
      <c r="AI79" s="33" t="str">
        <f t="shared" si="40"/>
        <v/>
      </c>
      <c r="AJ79" s="33" t="str">
        <f t="shared" si="41"/>
        <v/>
      </c>
      <c r="AK79" s="34">
        <f t="shared" si="42"/>
        <v>766.55</v>
      </c>
      <c r="AL79" s="34">
        <f t="shared" si="43"/>
        <v>816.37</v>
      </c>
      <c r="AM79" s="32">
        <f t="shared" si="44"/>
        <v>237196</v>
      </c>
      <c r="AN79" s="35">
        <f t="shared" si="45"/>
        <v>5.3758495219872974E-3</v>
      </c>
      <c r="AO79" s="32">
        <f t="shared" si="46"/>
        <v>497.04029510390154</v>
      </c>
      <c r="AP79" s="32">
        <f t="shared" si="47"/>
        <v>145235</v>
      </c>
      <c r="AQ79" s="32">
        <f t="shared" si="48"/>
        <v>3810</v>
      </c>
      <c r="AR79" s="32">
        <f t="shared" si="49"/>
        <v>16375.050000000001</v>
      </c>
      <c r="AS79" s="32">
        <f t="shared" si="50"/>
        <v>140928</v>
      </c>
      <c r="AT79" s="36">
        <f t="shared" si="51"/>
        <v>145235</v>
      </c>
      <c r="AU79" s="33"/>
      <c r="AV79" s="33">
        <f t="shared" si="52"/>
        <v>1</v>
      </c>
      <c r="AX79">
        <v>144738</v>
      </c>
      <c r="AY79" s="71">
        <f t="shared" si="53"/>
        <v>3.4337907114924899E-3</v>
      </c>
    </row>
    <row r="80" spans="1:51" ht="15" customHeight="1" x14ac:dyDescent="0.25">
      <c r="A80">
        <v>8</v>
      </c>
      <c r="B80">
        <v>600</v>
      </c>
      <c r="C80" t="s">
        <v>2031</v>
      </c>
      <c r="D80" t="s">
        <v>2032</v>
      </c>
      <c r="E80" s="39" t="s">
        <v>563</v>
      </c>
      <c r="F80" s="32">
        <v>5108688</v>
      </c>
      <c r="G80" s="43">
        <v>14146</v>
      </c>
      <c r="H80" s="47">
        <f t="shared" si="27"/>
        <v>4.1506336537464286</v>
      </c>
      <c r="I80">
        <v>1830</v>
      </c>
      <c r="J80">
        <v>6306</v>
      </c>
      <c r="K80" s="33">
        <f t="shared" si="28"/>
        <v>29.020000000000003</v>
      </c>
      <c r="L80" s="33">
        <v>13051</v>
      </c>
      <c r="M80" s="33">
        <v>13755</v>
      </c>
      <c r="N80" s="33">
        <v>13132</v>
      </c>
      <c r="O80" s="33">
        <v>13594</v>
      </c>
      <c r="P80" s="40">
        <v>13522</v>
      </c>
      <c r="Q80" s="43">
        <v>14120</v>
      </c>
      <c r="R80" s="40">
        <f t="shared" si="29"/>
        <v>14120</v>
      </c>
      <c r="S80" s="34">
        <f t="shared" si="30"/>
        <v>0</v>
      </c>
      <c r="T80" s="43">
        <v>249720000</v>
      </c>
      <c r="U80" s="43">
        <v>1274170011</v>
      </c>
      <c r="V80" s="54">
        <f t="shared" si="31"/>
        <v>19.598641000000001</v>
      </c>
      <c r="W80" s="32">
        <v>2893</v>
      </c>
      <c r="X80">
        <v>14066</v>
      </c>
      <c r="Y80">
        <f t="shared" si="32"/>
        <v>20.57</v>
      </c>
      <c r="Z80" s="46">
        <v>15745274</v>
      </c>
      <c r="AA80" s="41">
        <v>10311369</v>
      </c>
      <c r="AB80" s="33">
        <f t="shared" si="33"/>
        <v>0.42007800000000001</v>
      </c>
      <c r="AC80" s="33" t="str">
        <f t="shared" si="34"/>
        <v/>
      </c>
      <c r="AD80" s="33" t="str">
        <f t="shared" si="35"/>
        <v/>
      </c>
      <c r="AE80" s="62">
        <f t="shared" si="36"/>
        <v>0</v>
      </c>
      <c r="AF80" s="62">
        <f t="shared" si="37"/>
        <v>0</v>
      </c>
      <c r="AG80" s="62">
        <f t="shared" si="38"/>
        <v>1023.88139506085</v>
      </c>
      <c r="AH80" s="62" t="str">
        <f t="shared" si="39"/>
        <v/>
      </c>
      <c r="AI80" s="33" t="str">
        <f t="shared" si="40"/>
        <v/>
      </c>
      <c r="AJ80" s="33" t="str">
        <f t="shared" si="41"/>
        <v/>
      </c>
      <c r="AK80" s="34">
        <f t="shared" si="42"/>
        <v>1023.88</v>
      </c>
      <c r="AL80" s="34">
        <f t="shared" si="43"/>
        <v>1090.43</v>
      </c>
      <c r="AM80" s="32">
        <f t="shared" si="44"/>
        <v>8810980</v>
      </c>
      <c r="AN80" s="35">
        <f t="shared" si="45"/>
        <v>5.3758495219872974E-3</v>
      </c>
      <c r="AO80" s="32">
        <f t="shared" si="46"/>
        <v>19902.964678457396</v>
      </c>
      <c r="AP80" s="32">
        <f t="shared" si="47"/>
        <v>5128591</v>
      </c>
      <c r="AQ80" s="32">
        <f t="shared" si="48"/>
        <v>141460</v>
      </c>
      <c r="AR80" s="32">
        <f t="shared" si="49"/>
        <v>515568.45</v>
      </c>
      <c r="AS80" s="32">
        <f t="shared" si="50"/>
        <v>4967228</v>
      </c>
      <c r="AT80" s="36">
        <f t="shared" si="51"/>
        <v>5128591</v>
      </c>
      <c r="AU80" s="33"/>
      <c r="AV80" s="33">
        <f t="shared" si="52"/>
        <v>1</v>
      </c>
      <c r="AX80">
        <v>5108688</v>
      </c>
      <c r="AY80" s="71">
        <f t="shared" si="53"/>
        <v>3.8959122185578763E-3</v>
      </c>
    </row>
    <row r="81" spans="1:51" ht="15" customHeight="1" x14ac:dyDescent="0.25">
      <c r="A81">
        <v>8</v>
      </c>
      <c r="B81">
        <v>800</v>
      </c>
      <c r="C81" t="s">
        <v>2313</v>
      </c>
      <c r="D81" t="s">
        <v>2314</v>
      </c>
      <c r="E81" s="39" t="s">
        <v>703</v>
      </c>
      <c r="F81" s="32">
        <v>1811276</v>
      </c>
      <c r="G81" s="43">
        <v>3538</v>
      </c>
      <c r="H81" s="47">
        <f t="shared" si="27"/>
        <v>3.5487578285737045</v>
      </c>
      <c r="I81">
        <v>437</v>
      </c>
      <c r="J81">
        <v>1654</v>
      </c>
      <c r="K81" s="33">
        <f t="shared" si="28"/>
        <v>26.4208</v>
      </c>
      <c r="L81" s="33">
        <v>3461</v>
      </c>
      <c r="M81" s="33">
        <v>3581</v>
      </c>
      <c r="N81" s="33">
        <v>3694</v>
      </c>
      <c r="O81" s="33">
        <v>3515</v>
      </c>
      <c r="P81" s="40">
        <v>3599</v>
      </c>
      <c r="Q81" s="43">
        <v>3452</v>
      </c>
      <c r="R81" s="40">
        <f t="shared" si="29"/>
        <v>3694</v>
      </c>
      <c r="S81" s="34">
        <f t="shared" si="30"/>
        <v>4.22</v>
      </c>
      <c r="T81" s="43">
        <v>38218400</v>
      </c>
      <c r="U81" s="43">
        <v>238273197</v>
      </c>
      <c r="V81" s="54">
        <f t="shared" si="31"/>
        <v>16.039739000000001</v>
      </c>
      <c r="W81" s="32">
        <v>725</v>
      </c>
      <c r="X81">
        <v>3438</v>
      </c>
      <c r="Y81">
        <f t="shared" si="32"/>
        <v>21.09</v>
      </c>
      <c r="Z81" s="46">
        <v>2750503</v>
      </c>
      <c r="AA81" s="41">
        <v>1900362</v>
      </c>
      <c r="AB81" s="33">
        <f t="shared" si="33"/>
        <v>0.42007800000000001</v>
      </c>
      <c r="AC81" s="33" t="str">
        <f t="shared" si="34"/>
        <v/>
      </c>
      <c r="AD81" s="33" t="str">
        <f t="shared" si="35"/>
        <v/>
      </c>
      <c r="AE81" s="62">
        <f t="shared" si="36"/>
        <v>0</v>
      </c>
      <c r="AF81" s="62">
        <f t="shared" si="37"/>
        <v>1022.4920117577499</v>
      </c>
      <c r="AG81" s="62">
        <f t="shared" si="38"/>
        <v>0</v>
      </c>
      <c r="AH81" s="62" t="str">
        <f t="shared" si="39"/>
        <v/>
      </c>
      <c r="AI81" s="33" t="str">
        <f t="shared" si="40"/>
        <v/>
      </c>
      <c r="AJ81" s="33" t="str">
        <f t="shared" si="41"/>
        <v/>
      </c>
      <c r="AK81" s="34">
        <f t="shared" si="42"/>
        <v>1022.49</v>
      </c>
      <c r="AL81" s="34">
        <f t="shared" si="43"/>
        <v>1088.94</v>
      </c>
      <c r="AM81" s="32">
        <f t="shared" si="44"/>
        <v>2697244</v>
      </c>
      <c r="AN81" s="35">
        <f t="shared" si="45"/>
        <v>5.3758495219872974E-3</v>
      </c>
      <c r="AO81" s="32">
        <f t="shared" si="46"/>
        <v>4762.8306492960419</v>
      </c>
      <c r="AP81" s="32">
        <f t="shared" si="47"/>
        <v>1816039</v>
      </c>
      <c r="AQ81" s="32">
        <f t="shared" si="48"/>
        <v>35380</v>
      </c>
      <c r="AR81" s="32">
        <f t="shared" si="49"/>
        <v>95018.1</v>
      </c>
      <c r="AS81" s="32">
        <f t="shared" si="50"/>
        <v>1775896</v>
      </c>
      <c r="AT81" s="36">
        <f t="shared" si="51"/>
        <v>1816039</v>
      </c>
      <c r="AU81" s="33"/>
      <c r="AV81" s="33">
        <f t="shared" si="52"/>
        <v>1</v>
      </c>
      <c r="AX81">
        <v>1811276</v>
      </c>
      <c r="AY81" s="71">
        <f t="shared" si="53"/>
        <v>2.6296378906362143E-3</v>
      </c>
    </row>
    <row r="82" spans="1:51" ht="15" customHeight="1" x14ac:dyDescent="0.25">
      <c r="A82">
        <v>8</v>
      </c>
      <c r="B82">
        <v>900</v>
      </c>
      <c r="C82" t="s">
        <v>2335</v>
      </c>
      <c r="D82" t="s">
        <v>2336</v>
      </c>
      <c r="E82" s="39" t="s">
        <v>714</v>
      </c>
      <c r="F82" s="32">
        <v>1021323</v>
      </c>
      <c r="G82" s="43">
        <v>2016</v>
      </c>
      <c r="H82" s="47">
        <f t="shared" si="27"/>
        <v>3.3044905277734875</v>
      </c>
      <c r="I82">
        <v>317</v>
      </c>
      <c r="J82">
        <v>1020</v>
      </c>
      <c r="K82" s="33">
        <f t="shared" si="28"/>
        <v>31.078400000000002</v>
      </c>
      <c r="L82" s="33">
        <v>2530</v>
      </c>
      <c r="M82" s="33">
        <v>2303</v>
      </c>
      <c r="N82" s="33">
        <v>2173</v>
      </c>
      <c r="O82" s="33">
        <v>2215</v>
      </c>
      <c r="P82" s="40">
        <v>2152</v>
      </c>
      <c r="Q82" s="43">
        <v>2027</v>
      </c>
      <c r="R82" s="40">
        <f t="shared" si="29"/>
        <v>2530</v>
      </c>
      <c r="S82" s="34">
        <f t="shared" si="30"/>
        <v>20.32</v>
      </c>
      <c r="T82" s="43">
        <v>18912200</v>
      </c>
      <c r="U82" s="43">
        <v>115732446</v>
      </c>
      <c r="V82" s="54">
        <f t="shared" si="31"/>
        <v>16.341311999999999</v>
      </c>
      <c r="W82" s="32">
        <v>585</v>
      </c>
      <c r="X82">
        <v>2209</v>
      </c>
      <c r="Y82">
        <f t="shared" si="32"/>
        <v>26.48</v>
      </c>
      <c r="Z82" s="46">
        <v>1281330</v>
      </c>
      <c r="AA82" s="41">
        <v>1452500</v>
      </c>
      <c r="AB82" s="33">
        <f t="shared" si="33"/>
        <v>0.42007800000000001</v>
      </c>
      <c r="AC82" s="33" t="str">
        <f t="shared" si="34"/>
        <v/>
      </c>
      <c r="AD82" s="33" t="str">
        <f t="shared" si="35"/>
        <v/>
      </c>
      <c r="AE82" s="62">
        <f t="shared" si="36"/>
        <v>926.37295430302458</v>
      </c>
      <c r="AF82" s="62">
        <f t="shared" si="37"/>
        <v>0</v>
      </c>
      <c r="AG82" s="62">
        <f t="shared" si="38"/>
        <v>0</v>
      </c>
      <c r="AH82" s="62" t="str">
        <f t="shared" si="39"/>
        <v/>
      </c>
      <c r="AI82" s="33" t="str">
        <f t="shared" si="40"/>
        <v/>
      </c>
      <c r="AJ82" s="33" t="str">
        <f t="shared" si="41"/>
        <v/>
      </c>
      <c r="AK82" s="34">
        <f t="shared" si="42"/>
        <v>926.37</v>
      </c>
      <c r="AL82" s="34">
        <f t="shared" si="43"/>
        <v>986.58</v>
      </c>
      <c r="AM82" s="32">
        <f t="shared" si="44"/>
        <v>1450687</v>
      </c>
      <c r="AN82" s="35">
        <f t="shared" si="45"/>
        <v>5.3758495219872974E-3</v>
      </c>
      <c r="AO82" s="32">
        <f t="shared" si="46"/>
        <v>2308.196254158554</v>
      </c>
      <c r="AP82" s="32">
        <f t="shared" si="47"/>
        <v>1023631</v>
      </c>
      <c r="AQ82" s="32">
        <f t="shared" si="48"/>
        <v>20160</v>
      </c>
      <c r="AR82" s="32">
        <f t="shared" si="49"/>
        <v>72625</v>
      </c>
      <c r="AS82" s="32">
        <f t="shared" si="50"/>
        <v>1001163</v>
      </c>
      <c r="AT82" s="36">
        <f t="shared" si="51"/>
        <v>1023631</v>
      </c>
      <c r="AU82" s="33"/>
      <c r="AV82" s="33">
        <f t="shared" si="52"/>
        <v>1</v>
      </c>
      <c r="AX82">
        <v>1021323</v>
      </c>
      <c r="AY82" s="71">
        <f t="shared" si="53"/>
        <v>2.2598139863686611E-3</v>
      </c>
    </row>
    <row r="83" spans="1:51" ht="15" customHeight="1" x14ac:dyDescent="0.25">
      <c r="A83">
        <v>8</v>
      </c>
      <c r="B83">
        <v>6500</v>
      </c>
      <c r="C83" t="s">
        <v>1225</v>
      </c>
      <c r="D83" t="s">
        <v>1226</v>
      </c>
      <c r="E83" s="39" t="s">
        <v>162</v>
      </c>
      <c r="F83" s="32">
        <v>130837</v>
      </c>
      <c r="G83" s="43">
        <v>388</v>
      </c>
      <c r="H83" s="47">
        <f t="shared" si="27"/>
        <v>2.5888317255942073</v>
      </c>
      <c r="I83">
        <v>68</v>
      </c>
      <c r="J83">
        <v>178</v>
      </c>
      <c r="K83" s="33">
        <f t="shared" si="28"/>
        <v>38.202199999999998</v>
      </c>
      <c r="L83" s="33">
        <v>525</v>
      </c>
      <c r="M83" s="33">
        <v>548</v>
      </c>
      <c r="N83" s="33">
        <v>433</v>
      </c>
      <c r="O83" s="33">
        <v>367</v>
      </c>
      <c r="P83" s="42">
        <v>382</v>
      </c>
      <c r="Q83" s="43">
        <v>392</v>
      </c>
      <c r="R83" s="40">
        <f t="shared" si="29"/>
        <v>548</v>
      </c>
      <c r="S83" s="34">
        <f t="shared" si="30"/>
        <v>29.2</v>
      </c>
      <c r="T83" s="43">
        <v>2015200</v>
      </c>
      <c r="U83" s="43">
        <v>17289791</v>
      </c>
      <c r="V83" s="54">
        <f t="shared" si="31"/>
        <v>11.655433</v>
      </c>
      <c r="W83" s="32">
        <v>67</v>
      </c>
      <c r="X83">
        <v>297</v>
      </c>
      <c r="Y83">
        <f t="shared" si="32"/>
        <v>22.56</v>
      </c>
      <c r="Z83" s="46">
        <v>188321</v>
      </c>
      <c r="AA83" s="41">
        <v>349926</v>
      </c>
      <c r="AB83" s="33">
        <f t="shared" si="33"/>
        <v>0.42007800000000001</v>
      </c>
      <c r="AC83" s="33" t="str">
        <f t="shared" si="34"/>
        <v/>
      </c>
      <c r="AD83" s="33" t="str">
        <f t="shared" si="35"/>
        <v/>
      </c>
      <c r="AE83" s="62">
        <f t="shared" si="36"/>
        <v>768.30038505407174</v>
      </c>
      <c r="AF83" s="62">
        <f t="shared" si="37"/>
        <v>0</v>
      </c>
      <c r="AG83" s="62">
        <f t="shared" si="38"/>
        <v>0</v>
      </c>
      <c r="AH83" s="62" t="str">
        <f t="shared" si="39"/>
        <v/>
      </c>
      <c r="AI83" s="33" t="str">
        <f t="shared" si="40"/>
        <v/>
      </c>
      <c r="AJ83" s="33" t="str">
        <f t="shared" si="41"/>
        <v/>
      </c>
      <c r="AK83" s="34">
        <f t="shared" si="42"/>
        <v>768.3</v>
      </c>
      <c r="AL83" s="34">
        <f t="shared" si="43"/>
        <v>818.23</v>
      </c>
      <c r="AM83" s="32">
        <f t="shared" si="44"/>
        <v>238364</v>
      </c>
      <c r="AN83" s="35">
        <f t="shared" si="45"/>
        <v>5.3758495219872974E-3</v>
      </c>
      <c r="AO83" s="32">
        <f t="shared" si="46"/>
        <v>578.04897155072808</v>
      </c>
      <c r="AP83" s="32">
        <f t="shared" si="47"/>
        <v>131415</v>
      </c>
      <c r="AQ83" s="32">
        <f t="shared" si="48"/>
        <v>3880</v>
      </c>
      <c r="AR83" s="32">
        <f t="shared" si="49"/>
        <v>17496.3</v>
      </c>
      <c r="AS83" s="32">
        <f t="shared" si="50"/>
        <v>126957</v>
      </c>
      <c r="AT83" s="36">
        <f t="shared" si="51"/>
        <v>131415</v>
      </c>
      <c r="AU83" s="33"/>
      <c r="AV83" s="33">
        <f t="shared" si="52"/>
        <v>1</v>
      </c>
      <c r="AX83">
        <v>130837</v>
      </c>
      <c r="AY83" s="71">
        <f t="shared" si="53"/>
        <v>4.417710586454902E-3</v>
      </c>
    </row>
    <row r="84" spans="1:51" ht="15" customHeight="1" x14ac:dyDescent="0.25">
      <c r="A84">
        <v>9</v>
      </c>
      <c r="B84">
        <v>300</v>
      </c>
      <c r="C84" t="s">
        <v>981</v>
      </c>
      <c r="D84" t="s">
        <v>982</v>
      </c>
      <c r="E84" s="39" t="s">
        <v>40</v>
      </c>
      <c r="F84" s="32">
        <v>212604</v>
      </c>
      <c r="G84" s="43">
        <v>618</v>
      </c>
      <c r="H84" s="47">
        <f t="shared" si="27"/>
        <v>2.7909884750888159</v>
      </c>
      <c r="I84">
        <v>33</v>
      </c>
      <c r="J84">
        <v>263</v>
      </c>
      <c r="K84" s="33">
        <f t="shared" si="28"/>
        <v>12.547499999999999</v>
      </c>
      <c r="L84" s="33">
        <v>382</v>
      </c>
      <c r="M84" s="33">
        <v>464</v>
      </c>
      <c r="N84" s="33">
        <v>482</v>
      </c>
      <c r="O84" s="33">
        <v>525</v>
      </c>
      <c r="P84" s="42">
        <v>613</v>
      </c>
      <c r="Q84" s="43">
        <v>620</v>
      </c>
      <c r="R84" s="40">
        <f t="shared" si="29"/>
        <v>620</v>
      </c>
      <c r="S84" s="34">
        <f t="shared" si="30"/>
        <v>0.32</v>
      </c>
      <c r="T84" s="43">
        <v>6643700</v>
      </c>
      <c r="U84" s="43">
        <v>35528826</v>
      </c>
      <c r="V84" s="54">
        <f t="shared" si="31"/>
        <v>18.699463999999999</v>
      </c>
      <c r="W84" s="32">
        <v>107</v>
      </c>
      <c r="X84">
        <v>491</v>
      </c>
      <c r="Y84">
        <f t="shared" si="32"/>
        <v>21.79</v>
      </c>
      <c r="Z84" s="46">
        <v>427615</v>
      </c>
      <c r="AA84" s="41">
        <v>255918</v>
      </c>
      <c r="AB84" s="33">
        <f t="shared" si="33"/>
        <v>0.42007800000000001</v>
      </c>
      <c r="AC84" s="33" t="str">
        <f t="shared" si="34"/>
        <v/>
      </c>
      <c r="AD84" s="33" t="str">
        <f t="shared" si="35"/>
        <v/>
      </c>
      <c r="AE84" s="62">
        <f t="shared" si="36"/>
        <v>812.95216141219237</v>
      </c>
      <c r="AF84" s="62">
        <f t="shared" si="37"/>
        <v>0</v>
      </c>
      <c r="AG84" s="62">
        <f t="shared" si="38"/>
        <v>0</v>
      </c>
      <c r="AH84" s="62" t="str">
        <f t="shared" si="39"/>
        <v/>
      </c>
      <c r="AI84" s="33" t="str">
        <f t="shared" si="40"/>
        <v/>
      </c>
      <c r="AJ84" s="33" t="str">
        <f t="shared" si="41"/>
        <v/>
      </c>
      <c r="AK84" s="34">
        <f t="shared" si="42"/>
        <v>812.95</v>
      </c>
      <c r="AL84" s="34">
        <f t="shared" si="43"/>
        <v>865.79</v>
      </c>
      <c r="AM84" s="32">
        <f t="shared" si="44"/>
        <v>355427</v>
      </c>
      <c r="AN84" s="35">
        <f t="shared" si="45"/>
        <v>5.3758495219872974E-3</v>
      </c>
      <c r="AO84" s="32">
        <f t="shared" si="46"/>
        <v>767.7949562787918</v>
      </c>
      <c r="AP84" s="32">
        <f t="shared" si="47"/>
        <v>213372</v>
      </c>
      <c r="AQ84" s="32">
        <f t="shared" si="48"/>
        <v>6180</v>
      </c>
      <c r="AR84" s="32">
        <f t="shared" si="49"/>
        <v>12795.900000000001</v>
      </c>
      <c r="AS84" s="32">
        <f t="shared" si="50"/>
        <v>206424</v>
      </c>
      <c r="AT84" s="36">
        <f t="shared" si="51"/>
        <v>213372</v>
      </c>
      <c r="AU84" s="33"/>
      <c r="AV84" s="33">
        <f t="shared" si="52"/>
        <v>1</v>
      </c>
      <c r="AX84">
        <v>212604</v>
      </c>
      <c r="AY84" s="71">
        <f t="shared" si="53"/>
        <v>3.6123497206073264E-3</v>
      </c>
    </row>
    <row r="85" spans="1:51" ht="15" customHeight="1" x14ac:dyDescent="0.25">
      <c r="A85">
        <v>9</v>
      </c>
      <c r="B85">
        <v>400</v>
      </c>
      <c r="C85" t="s">
        <v>1143</v>
      </c>
      <c r="D85" t="s">
        <v>1144</v>
      </c>
      <c r="E85" s="39" t="s">
        <v>121</v>
      </c>
      <c r="F85" s="32">
        <v>318240</v>
      </c>
      <c r="G85" s="43">
        <v>959</v>
      </c>
      <c r="H85" s="47">
        <f t="shared" si="27"/>
        <v>2.9818186071706636</v>
      </c>
      <c r="I85">
        <v>85</v>
      </c>
      <c r="J85">
        <v>369</v>
      </c>
      <c r="K85" s="33">
        <f t="shared" si="28"/>
        <v>23.0352</v>
      </c>
      <c r="L85" s="33">
        <v>884</v>
      </c>
      <c r="M85" s="33">
        <v>862</v>
      </c>
      <c r="N85" s="33">
        <v>923</v>
      </c>
      <c r="O85" s="33">
        <v>810</v>
      </c>
      <c r="P85" s="42">
        <v>862</v>
      </c>
      <c r="Q85" s="43">
        <v>948</v>
      </c>
      <c r="R85" s="40">
        <f t="shared" si="29"/>
        <v>948</v>
      </c>
      <c r="S85" s="34">
        <f t="shared" si="30"/>
        <v>0</v>
      </c>
      <c r="T85" s="43">
        <v>11582000</v>
      </c>
      <c r="U85" s="43">
        <v>101374179</v>
      </c>
      <c r="V85" s="54">
        <f t="shared" si="31"/>
        <v>11.425000000000001</v>
      </c>
      <c r="W85" s="32">
        <v>232</v>
      </c>
      <c r="X85">
        <v>891</v>
      </c>
      <c r="Y85">
        <f t="shared" si="32"/>
        <v>26.04</v>
      </c>
      <c r="Z85" s="46">
        <v>1081550</v>
      </c>
      <c r="AA85" s="41">
        <v>516362</v>
      </c>
      <c r="AB85" s="33">
        <f t="shared" si="33"/>
        <v>0.42007800000000001</v>
      </c>
      <c r="AC85" s="33" t="str">
        <f t="shared" si="34"/>
        <v/>
      </c>
      <c r="AD85" s="33" t="str">
        <f t="shared" si="35"/>
        <v/>
      </c>
      <c r="AE85" s="62">
        <f t="shared" si="36"/>
        <v>855.10214849603472</v>
      </c>
      <c r="AF85" s="62">
        <f t="shared" si="37"/>
        <v>0</v>
      </c>
      <c r="AG85" s="62">
        <f t="shared" si="38"/>
        <v>0</v>
      </c>
      <c r="AH85" s="62" t="str">
        <f t="shared" si="39"/>
        <v/>
      </c>
      <c r="AI85" s="33" t="str">
        <f t="shared" si="40"/>
        <v/>
      </c>
      <c r="AJ85" s="33" t="str">
        <f t="shared" si="41"/>
        <v/>
      </c>
      <c r="AK85" s="34">
        <f t="shared" si="42"/>
        <v>855.1</v>
      </c>
      <c r="AL85" s="34">
        <f t="shared" si="43"/>
        <v>910.68</v>
      </c>
      <c r="AM85" s="32">
        <f t="shared" si="44"/>
        <v>419007</v>
      </c>
      <c r="AN85" s="35">
        <f t="shared" si="45"/>
        <v>5.3758495219872974E-3</v>
      </c>
      <c r="AO85" s="32">
        <f t="shared" si="46"/>
        <v>541.70822878209401</v>
      </c>
      <c r="AP85" s="32">
        <f t="shared" si="47"/>
        <v>318782</v>
      </c>
      <c r="AQ85" s="32">
        <f t="shared" si="48"/>
        <v>9590</v>
      </c>
      <c r="AR85" s="32">
        <f t="shared" si="49"/>
        <v>25818.100000000002</v>
      </c>
      <c r="AS85" s="32">
        <f t="shared" si="50"/>
        <v>308650</v>
      </c>
      <c r="AT85" s="36">
        <f t="shared" si="51"/>
        <v>318782</v>
      </c>
      <c r="AU85" s="33"/>
      <c r="AV85" s="33">
        <f t="shared" si="52"/>
        <v>1</v>
      </c>
      <c r="AX85">
        <v>318240</v>
      </c>
      <c r="AY85" s="71">
        <f t="shared" si="53"/>
        <v>1.7031171442936149E-3</v>
      </c>
    </row>
    <row r="86" spans="1:51" ht="15" customHeight="1" x14ac:dyDescent="0.25">
      <c r="A86">
        <v>9</v>
      </c>
      <c r="B86">
        <v>500</v>
      </c>
      <c r="C86" t="s">
        <v>1205</v>
      </c>
      <c r="D86" t="s">
        <v>1206</v>
      </c>
      <c r="E86" s="39" t="s">
        <v>152</v>
      </c>
      <c r="F86" s="32">
        <v>3420232</v>
      </c>
      <c r="G86" s="43">
        <v>12621</v>
      </c>
      <c r="H86" s="47">
        <f t="shared" si="27"/>
        <v>4.1010937667366587</v>
      </c>
      <c r="I86">
        <v>1498</v>
      </c>
      <c r="J86">
        <v>5672</v>
      </c>
      <c r="K86" s="33">
        <f t="shared" si="28"/>
        <v>26.410399999999999</v>
      </c>
      <c r="L86" s="33">
        <v>8699</v>
      </c>
      <c r="M86" s="33">
        <v>11142</v>
      </c>
      <c r="N86" s="33">
        <v>10885</v>
      </c>
      <c r="O86" s="33">
        <v>11201</v>
      </c>
      <c r="P86" s="40">
        <v>12124</v>
      </c>
      <c r="Q86" s="43">
        <v>12568</v>
      </c>
      <c r="R86" s="40">
        <f t="shared" si="29"/>
        <v>12568</v>
      </c>
      <c r="S86" s="34">
        <f t="shared" si="30"/>
        <v>0</v>
      </c>
      <c r="T86" s="43">
        <v>184085500</v>
      </c>
      <c r="U86" s="43">
        <v>1128779140</v>
      </c>
      <c r="V86" s="54">
        <f t="shared" si="31"/>
        <v>16.308371999999999</v>
      </c>
      <c r="W86" s="32">
        <v>2090</v>
      </c>
      <c r="X86">
        <v>12582</v>
      </c>
      <c r="Y86">
        <f t="shared" si="32"/>
        <v>16.61</v>
      </c>
      <c r="Z86" s="46">
        <v>13290929</v>
      </c>
      <c r="AA86" s="41">
        <v>3938103</v>
      </c>
      <c r="AB86" s="33">
        <f t="shared" si="33"/>
        <v>0.42007800000000001</v>
      </c>
      <c r="AC86" s="33" t="str">
        <f t="shared" si="34"/>
        <v/>
      </c>
      <c r="AD86" s="33" t="str">
        <f t="shared" si="35"/>
        <v/>
      </c>
      <c r="AE86" s="62">
        <f t="shared" si="36"/>
        <v>0</v>
      </c>
      <c r="AF86" s="62">
        <f t="shared" si="37"/>
        <v>0</v>
      </c>
      <c r="AG86" s="62">
        <f t="shared" si="38"/>
        <v>924.1731985081999</v>
      </c>
      <c r="AH86" s="62" t="str">
        <f t="shared" si="39"/>
        <v/>
      </c>
      <c r="AI86" s="33" t="str">
        <f t="shared" si="40"/>
        <v/>
      </c>
      <c r="AJ86" s="33" t="str">
        <f t="shared" si="41"/>
        <v/>
      </c>
      <c r="AK86" s="34">
        <f t="shared" si="42"/>
        <v>924.17</v>
      </c>
      <c r="AL86" s="34">
        <f t="shared" si="43"/>
        <v>984.23</v>
      </c>
      <c r="AM86" s="32">
        <f t="shared" si="44"/>
        <v>6838740</v>
      </c>
      <c r="AN86" s="35">
        <f t="shared" si="45"/>
        <v>5.3758495219872974E-3</v>
      </c>
      <c r="AO86" s="32">
        <f t="shared" si="46"/>
        <v>18377.384597709752</v>
      </c>
      <c r="AP86" s="32">
        <f t="shared" si="47"/>
        <v>3438609</v>
      </c>
      <c r="AQ86" s="32">
        <f t="shared" si="48"/>
        <v>126210</v>
      </c>
      <c r="AR86" s="32">
        <f t="shared" si="49"/>
        <v>196905.15000000002</v>
      </c>
      <c r="AS86" s="32">
        <f t="shared" si="50"/>
        <v>3294022</v>
      </c>
      <c r="AT86" s="36">
        <f t="shared" si="51"/>
        <v>3438609</v>
      </c>
      <c r="AU86" s="33"/>
      <c r="AV86" s="33">
        <f t="shared" si="52"/>
        <v>1</v>
      </c>
      <c r="AX86">
        <v>3420232</v>
      </c>
      <c r="AY86" s="71">
        <f t="shared" si="53"/>
        <v>5.3730273268012231E-3</v>
      </c>
    </row>
    <row r="87" spans="1:51" ht="15" customHeight="1" x14ac:dyDescent="0.25">
      <c r="A87">
        <v>9</v>
      </c>
      <c r="B87">
        <v>600</v>
      </c>
      <c r="C87" t="s">
        <v>1249</v>
      </c>
      <c r="D87" t="s">
        <v>1250</v>
      </c>
      <c r="E87" s="39" t="s">
        <v>173</v>
      </c>
      <c r="F87" s="32">
        <v>38222</v>
      </c>
      <c r="G87" s="43">
        <v>252</v>
      </c>
      <c r="H87" s="47">
        <f t="shared" si="27"/>
        <v>2.4014005407815442</v>
      </c>
      <c r="I87">
        <v>23</v>
      </c>
      <c r="J87">
        <v>167</v>
      </c>
      <c r="K87" s="33">
        <f t="shared" si="28"/>
        <v>13.772499999999999</v>
      </c>
      <c r="L87" s="33">
        <v>181</v>
      </c>
      <c r="M87" s="33">
        <v>229</v>
      </c>
      <c r="N87" s="33">
        <v>221</v>
      </c>
      <c r="O87" s="33">
        <v>143</v>
      </c>
      <c r="P87" s="42">
        <v>234</v>
      </c>
      <c r="Q87" s="43">
        <v>240</v>
      </c>
      <c r="R87" s="40">
        <f t="shared" si="29"/>
        <v>240</v>
      </c>
      <c r="S87" s="34">
        <f t="shared" si="30"/>
        <v>0</v>
      </c>
      <c r="T87" s="43">
        <v>3468700</v>
      </c>
      <c r="U87" s="43">
        <v>32521045</v>
      </c>
      <c r="V87" s="54">
        <f t="shared" si="31"/>
        <v>10.666016000000001</v>
      </c>
      <c r="W87" s="32">
        <v>97</v>
      </c>
      <c r="X87">
        <v>379</v>
      </c>
      <c r="Y87">
        <f t="shared" si="32"/>
        <v>25.59</v>
      </c>
      <c r="Z87" s="46">
        <v>304770</v>
      </c>
      <c r="AA87" s="41">
        <v>165159</v>
      </c>
      <c r="AB87" s="33">
        <f t="shared" si="33"/>
        <v>0.42007800000000001</v>
      </c>
      <c r="AC87" s="33" t="str">
        <f t="shared" si="34"/>
        <v/>
      </c>
      <c r="AD87" s="33" t="str">
        <f t="shared" si="35"/>
        <v/>
      </c>
      <c r="AE87" s="62">
        <f t="shared" si="36"/>
        <v>726.90114724620514</v>
      </c>
      <c r="AF87" s="62">
        <f t="shared" si="37"/>
        <v>0</v>
      </c>
      <c r="AG87" s="62">
        <f t="shared" si="38"/>
        <v>0</v>
      </c>
      <c r="AH87" s="62" t="str">
        <f t="shared" si="39"/>
        <v/>
      </c>
      <c r="AI87" s="33" t="str">
        <f t="shared" si="40"/>
        <v/>
      </c>
      <c r="AJ87" s="33" t="str">
        <f t="shared" si="41"/>
        <v/>
      </c>
      <c r="AK87" s="34">
        <f t="shared" si="42"/>
        <v>726.9</v>
      </c>
      <c r="AL87" s="34">
        <f t="shared" si="43"/>
        <v>774.14</v>
      </c>
      <c r="AM87" s="32">
        <f t="shared" si="44"/>
        <v>67056</v>
      </c>
      <c r="AN87" s="35">
        <f t="shared" si="45"/>
        <v>5.3758495219872974E-3</v>
      </c>
      <c r="AO87" s="32">
        <f t="shared" si="46"/>
        <v>155.00724511698172</v>
      </c>
      <c r="AP87" s="32">
        <f t="shared" si="47"/>
        <v>38377</v>
      </c>
      <c r="AQ87" s="32">
        <f t="shared" si="48"/>
        <v>2520</v>
      </c>
      <c r="AR87" s="32">
        <f t="shared" si="49"/>
        <v>8257.9500000000007</v>
      </c>
      <c r="AS87" s="32">
        <f t="shared" si="50"/>
        <v>35702</v>
      </c>
      <c r="AT87" s="36">
        <f t="shared" si="51"/>
        <v>38377</v>
      </c>
      <c r="AU87" s="33"/>
      <c r="AV87" s="33">
        <f t="shared" si="52"/>
        <v>1</v>
      </c>
      <c r="AX87">
        <v>38222</v>
      </c>
      <c r="AY87" s="71">
        <f t="shared" si="53"/>
        <v>4.0552561352100881E-3</v>
      </c>
    </row>
    <row r="88" spans="1:51" ht="15" customHeight="1" x14ac:dyDescent="0.25">
      <c r="A88">
        <v>9</v>
      </c>
      <c r="B88">
        <v>1000</v>
      </c>
      <c r="C88" t="s">
        <v>1729</v>
      </c>
      <c r="D88" t="s">
        <v>1730</v>
      </c>
      <c r="E88" s="39" t="s">
        <v>412</v>
      </c>
      <c r="F88" s="32">
        <v>39666</v>
      </c>
      <c r="G88" s="43">
        <v>167</v>
      </c>
      <c r="H88" s="47">
        <f t="shared" si="27"/>
        <v>2.2227164711475833</v>
      </c>
      <c r="I88">
        <v>20</v>
      </c>
      <c r="J88">
        <v>66</v>
      </c>
      <c r="K88" s="33">
        <f t="shared" si="28"/>
        <v>30.303000000000001</v>
      </c>
      <c r="L88" s="33">
        <v>173</v>
      </c>
      <c r="M88" s="33">
        <v>174</v>
      </c>
      <c r="N88" s="33">
        <v>190</v>
      </c>
      <c r="O88" s="33">
        <v>168</v>
      </c>
      <c r="P88" s="42">
        <v>180</v>
      </c>
      <c r="Q88" s="43">
        <v>166</v>
      </c>
      <c r="R88" s="40">
        <f t="shared" si="29"/>
        <v>190</v>
      </c>
      <c r="S88" s="34">
        <f t="shared" si="30"/>
        <v>12.11</v>
      </c>
      <c r="T88" s="43">
        <v>1220200</v>
      </c>
      <c r="U88" s="43">
        <v>9720200</v>
      </c>
      <c r="V88" s="54">
        <f t="shared" si="31"/>
        <v>12.553240000000001</v>
      </c>
      <c r="W88" s="32">
        <v>41</v>
      </c>
      <c r="X88">
        <v>133</v>
      </c>
      <c r="Y88">
        <f t="shared" si="32"/>
        <v>30.83</v>
      </c>
      <c r="Z88" s="46">
        <v>108523</v>
      </c>
      <c r="AA88" s="41">
        <v>97005</v>
      </c>
      <c r="AB88" s="33">
        <f t="shared" si="33"/>
        <v>0.42007800000000001</v>
      </c>
      <c r="AC88" s="33" t="str">
        <f t="shared" si="34"/>
        <v/>
      </c>
      <c r="AD88" s="33" t="str">
        <f t="shared" si="35"/>
        <v/>
      </c>
      <c r="AE88" s="62">
        <f t="shared" si="36"/>
        <v>687.43394599766475</v>
      </c>
      <c r="AF88" s="62">
        <f t="shared" si="37"/>
        <v>0</v>
      </c>
      <c r="AG88" s="62">
        <f t="shared" si="38"/>
        <v>0</v>
      </c>
      <c r="AH88" s="62" t="str">
        <f t="shared" si="39"/>
        <v/>
      </c>
      <c r="AI88" s="33" t="str">
        <f t="shared" si="40"/>
        <v/>
      </c>
      <c r="AJ88" s="33" t="str">
        <f t="shared" si="41"/>
        <v/>
      </c>
      <c r="AK88" s="34">
        <f t="shared" si="42"/>
        <v>687.43</v>
      </c>
      <c r="AL88" s="34">
        <f t="shared" si="43"/>
        <v>732.11</v>
      </c>
      <c r="AM88" s="32">
        <f t="shared" si="44"/>
        <v>76674</v>
      </c>
      <c r="AN88" s="35">
        <f t="shared" si="45"/>
        <v>5.3758495219872974E-3</v>
      </c>
      <c r="AO88" s="32">
        <f t="shared" si="46"/>
        <v>198.94943910970591</v>
      </c>
      <c r="AP88" s="32">
        <f t="shared" si="47"/>
        <v>39865</v>
      </c>
      <c r="AQ88" s="32">
        <f t="shared" si="48"/>
        <v>1670</v>
      </c>
      <c r="AR88" s="32">
        <f t="shared" si="49"/>
        <v>4850.25</v>
      </c>
      <c r="AS88" s="32">
        <f t="shared" si="50"/>
        <v>37996</v>
      </c>
      <c r="AT88" s="36">
        <f t="shared" si="51"/>
        <v>39865</v>
      </c>
      <c r="AU88" s="33"/>
      <c r="AV88" s="33">
        <f t="shared" si="52"/>
        <v>1</v>
      </c>
      <c r="AX88">
        <v>39666</v>
      </c>
      <c r="AY88" s="71">
        <f t="shared" si="53"/>
        <v>5.0168910401855492E-3</v>
      </c>
    </row>
    <row r="89" spans="1:51" ht="15" customHeight="1" x14ac:dyDescent="0.25">
      <c r="A89">
        <v>9</v>
      </c>
      <c r="B89">
        <v>1200</v>
      </c>
      <c r="C89" t="s">
        <v>1975</v>
      </c>
      <c r="D89" t="s">
        <v>1976</v>
      </c>
      <c r="E89" s="39" t="s">
        <v>535</v>
      </c>
      <c r="F89" s="32">
        <v>1125987</v>
      </c>
      <c r="G89" s="43">
        <v>2717</v>
      </c>
      <c r="H89" s="47">
        <f t="shared" si="27"/>
        <v>3.4340896384178907</v>
      </c>
      <c r="I89">
        <v>92</v>
      </c>
      <c r="J89">
        <v>624</v>
      </c>
      <c r="K89" s="33">
        <f t="shared" si="28"/>
        <v>14.743600000000001</v>
      </c>
      <c r="L89" s="33">
        <v>1400</v>
      </c>
      <c r="M89" s="33">
        <v>1408</v>
      </c>
      <c r="N89" s="33">
        <v>1206</v>
      </c>
      <c r="O89" s="33">
        <v>2239</v>
      </c>
      <c r="P89" s="40">
        <v>2751</v>
      </c>
      <c r="Q89" s="43">
        <v>2789</v>
      </c>
      <c r="R89" s="40">
        <f t="shared" si="29"/>
        <v>2789</v>
      </c>
      <c r="S89" s="34">
        <f t="shared" si="30"/>
        <v>2.58</v>
      </c>
      <c r="T89" s="43">
        <v>30221100</v>
      </c>
      <c r="U89" s="43">
        <v>130143160</v>
      </c>
      <c r="V89" s="54">
        <f t="shared" si="31"/>
        <v>23.221428</v>
      </c>
      <c r="W89" s="32">
        <v>698</v>
      </c>
      <c r="X89">
        <v>3297</v>
      </c>
      <c r="Y89">
        <f t="shared" si="32"/>
        <v>21.17</v>
      </c>
      <c r="Z89" s="46">
        <v>1617548</v>
      </c>
      <c r="AA89" s="41">
        <v>1097446</v>
      </c>
      <c r="AB89" s="33">
        <f t="shared" si="33"/>
        <v>0.42007800000000001</v>
      </c>
      <c r="AC89" s="33">
        <f t="shared" si="34"/>
        <v>0.434</v>
      </c>
      <c r="AD89" s="33" t="str">
        <f t="shared" si="35"/>
        <v/>
      </c>
      <c r="AE89" s="62">
        <f t="shared" si="36"/>
        <v>954.99841706482846</v>
      </c>
      <c r="AF89" s="62">
        <f t="shared" si="37"/>
        <v>978.73972325299985</v>
      </c>
      <c r="AG89" s="62">
        <f t="shared" si="38"/>
        <v>0</v>
      </c>
      <c r="AH89" s="62">
        <f t="shared" si="39"/>
        <v>965.30214395049484</v>
      </c>
      <c r="AI89" s="33" t="str">
        <f t="shared" si="40"/>
        <v/>
      </c>
      <c r="AJ89" s="33">
        <f t="shared" si="41"/>
        <v>1</v>
      </c>
      <c r="AK89" s="34">
        <f t="shared" si="42"/>
        <v>965.3</v>
      </c>
      <c r="AL89" s="34">
        <f t="shared" si="43"/>
        <v>1028.04</v>
      </c>
      <c r="AM89" s="32">
        <f t="shared" si="44"/>
        <v>2113688</v>
      </c>
      <c r="AN89" s="35">
        <f t="shared" si="45"/>
        <v>5.3758495219872974E-3</v>
      </c>
      <c r="AO89" s="32">
        <f t="shared" si="46"/>
        <v>5309.7319487163759</v>
      </c>
      <c r="AP89" s="32">
        <f t="shared" si="47"/>
        <v>1131297</v>
      </c>
      <c r="AQ89" s="32">
        <f t="shared" si="48"/>
        <v>27170</v>
      </c>
      <c r="AR89" s="32">
        <f t="shared" si="49"/>
        <v>54872.3</v>
      </c>
      <c r="AS89" s="32">
        <f t="shared" si="50"/>
        <v>1098817</v>
      </c>
      <c r="AT89" s="36">
        <f t="shared" si="51"/>
        <v>1131297</v>
      </c>
      <c r="AU89" s="33"/>
      <c r="AV89" s="33">
        <f t="shared" si="52"/>
        <v>1</v>
      </c>
      <c r="AX89">
        <v>1125987</v>
      </c>
      <c r="AY89" s="71">
        <f t="shared" si="53"/>
        <v>4.7158626165310965E-3</v>
      </c>
    </row>
    <row r="90" spans="1:51" ht="15" customHeight="1" x14ac:dyDescent="0.25">
      <c r="A90">
        <v>9</v>
      </c>
      <c r="B90">
        <v>1500</v>
      </c>
      <c r="C90" t="s">
        <v>2283</v>
      </c>
      <c r="D90" t="s">
        <v>2284</v>
      </c>
      <c r="E90" s="39" t="s">
        <v>688</v>
      </c>
      <c r="F90" s="32">
        <v>266785</v>
      </c>
      <c r="G90" s="43">
        <v>999</v>
      </c>
      <c r="H90" s="47">
        <f t="shared" si="27"/>
        <v>2.9995654882259823</v>
      </c>
      <c r="I90">
        <v>48</v>
      </c>
      <c r="J90">
        <v>479</v>
      </c>
      <c r="K90" s="33">
        <f t="shared" si="28"/>
        <v>10.020900000000001</v>
      </c>
      <c r="L90" s="33">
        <v>1132</v>
      </c>
      <c r="M90" s="33">
        <v>1050</v>
      </c>
      <c r="N90" s="33">
        <v>878</v>
      </c>
      <c r="O90" s="33">
        <v>838</v>
      </c>
      <c r="P90" s="42">
        <v>991</v>
      </c>
      <c r="Q90" s="43">
        <v>987</v>
      </c>
      <c r="R90" s="40">
        <f t="shared" si="29"/>
        <v>1132</v>
      </c>
      <c r="S90" s="34">
        <f t="shared" si="30"/>
        <v>11.75</v>
      </c>
      <c r="T90" s="43">
        <v>14800600</v>
      </c>
      <c r="U90" s="43">
        <v>109409703</v>
      </c>
      <c r="V90" s="54">
        <f t="shared" si="31"/>
        <v>13.527685</v>
      </c>
      <c r="W90" s="32">
        <v>192</v>
      </c>
      <c r="X90">
        <v>1087</v>
      </c>
      <c r="Y90">
        <f t="shared" si="32"/>
        <v>17.66</v>
      </c>
      <c r="Z90" s="46">
        <v>1265604</v>
      </c>
      <c r="AA90" s="41">
        <v>343650</v>
      </c>
      <c r="AB90" s="33">
        <f t="shared" si="33"/>
        <v>0.42007800000000001</v>
      </c>
      <c r="AC90" s="33" t="str">
        <f t="shared" si="34"/>
        <v/>
      </c>
      <c r="AD90" s="33" t="str">
        <f t="shared" si="35"/>
        <v/>
      </c>
      <c r="AE90" s="62">
        <f t="shared" si="36"/>
        <v>859.02202634289029</v>
      </c>
      <c r="AF90" s="62">
        <f t="shared" si="37"/>
        <v>0</v>
      </c>
      <c r="AG90" s="62">
        <f t="shared" si="38"/>
        <v>0</v>
      </c>
      <c r="AH90" s="62" t="str">
        <f t="shared" si="39"/>
        <v/>
      </c>
      <c r="AI90" s="33" t="str">
        <f t="shared" si="40"/>
        <v/>
      </c>
      <c r="AJ90" s="33" t="str">
        <f t="shared" si="41"/>
        <v/>
      </c>
      <c r="AK90" s="34">
        <f t="shared" si="42"/>
        <v>859.02</v>
      </c>
      <c r="AL90" s="34">
        <f t="shared" si="43"/>
        <v>914.85</v>
      </c>
      <c r="AM90" s="32">
        <f t="shared" si="44"/>
        <v>382283</v>
      </c>
      <c r="AN90" s="35">
        <f t="shared" si="45"/>
        <v>5.3758495219872974E-3</v>
      </c>
      <c r="AO90" s="32">
        <f t="shared" si="46"/>
        <v>620.89986809048889</v>
      </c>
      <c r="AP90" s="32">
        <f t="shared" si="47"/>
        <v>267406</v>
      </c>
      <c r="AQ90" s="32">
        <f t="shared" si="48"/>
        <v>9990</v>
      </c>
      <c r="AR90" s="32">
        <f t="shared" si="49"/>
        <v>17182.5</v>
      </c>
      <c r="AS90" s="32">
        <f t="shared" si="50"/>
        <v>256795</v>
      </c>
      <c r="AT90" s="36">
        <f t="shared" si="51"/>
        <v>267406</v>
      </c>
      <c r="AU90" s="33"/>
      <c r="AV90" s="33">
        <f t="shared" si="52"/>
        <v>1</v>
      </c>
      <c r="AX90">
        <v>266785</v>
      </c>
      <c r="AY90" s="71">
        <f t="shared" si="53"/>
        <v>2.3277170755477256E-3</v>
      </c>
    </row>
    <row r="91" spans="1:51" ht="15" customHeight="1" x14ac:dyDescent="0.25">
      <c r="A91">
        <v>9</v>
      </c>
      <c r="B91">
        <v>1700</v>
      </c>
      <c r="C91" t="s">
        <v>2595</v>
      </c>
      <c r="D91" t="s">
        <v>2596</v>
      </c>
      <c r="E91" s="39" t="s">
        <v>844</v>
      </c>
      <c r="F91" s="32">
        <v>74459</v>
      </c>
      <c r="G91" s="43">
        <v>456</v>
      </c>
      <c r="H91" s="47">
        <f t="shared" si="27"/>
        <v>2.6589648426644348</v>
      </c>
      <c r="I91">
        <v>7</v>
      </c>
      <c r="J91">
        <v>176</v>
      </c>
      <c r="K91" s="33">
        <f t="shared" si="28"/>
        <v>3.9773000000000005</v>
      </c>
      <c r="L91" s="33">
        <v>147</v>
      </c>
      <c r="M91" s="33">
        <v>333</v>
      </c>
      <c r="N91" s="33">
        <v>296</v>
      </c>
      <c r="O91" s="33">
        <v>308</v>
      </c>
      <c r="P91" s="42">
        <v>399</v>
      </c>
      <c r="Q91" s="43">
        <v>428</v>
      </c>
      <c r="R91" s="40">
        <f t="shared" si="29"/>
        <v>428</v>
      </c>
      <c r="S91" s="34">
        <f t="shared" si="30"/>
        <v>0</v>
      </c>
      <c r="T91" s="43">
        <v>7720000</v>
      </c>
      <c r="U91" s="43">
        <v>52090259</v>
      </c>
      <c r="V91" s="54">
        <f t="shared" si="31"/>
        <v>14.820429000000001</v>
      </c>
      <c r="W91" s="32">
        <v>106</v>
      </c>
      <c r="X91">
        <v>413</v>
      </c>
      <c r="Y91">
        <f t="shared" si="32"/>
        <v>25.67</v>
      </c>
      <c r="Z91" s="46">
        <v>602509</v>
      </c>
      <c r="AA91" s="41">
        <v>213167</v>
      </c>
      <c r="AB91" s="33">
        <f t="shared" si="33"/>
        <v>0.42007800000000001</v>
      </c>
      <c r="AC91" s="33" t="str">
        <f t="shared" si="34"/>
        <v/>
      </c>
      <c r="AD91" s="33" t="str">
        <f t="shared" si="35"/>
        <v/>
      </c>
      <c r="AE91" s="62">
        <f t="shared" si="36"/>
        <v>783.79117755319237</v>
      </c>
      <c r="AF91" s="62">
        <f t="shared" si="37"/>
        <v>0</v>
      </c>
      <c r="AG91" s="62">
        <f t="shared" si="38"/>
        <v>0</v>
      </c>
      <c r="AH91" s="62" t="str">
        <f t="shared" si="39"/>
        <v/>
      </c>
      <c r="AI91" s="33" t="str">
        <f t="shared" si="40"/>
        <v/>
      </c>
      <c r="AJ91" s="33" t="str">
        <f t="shared" si="41"/>
        <v/>
      </c>
      <c r="AK91" s="34">
        <f t="shared" si="42"/>
        <v>783.79</v>
      </c>
      <c r="AL91" s="34">
        <f t="shared" si="43"/>
        <v>834.73</v>
      </c>
      <c r="AM91" s="32">
        <f t="shared" si="44"/>
        <v>127536</v>
      </c>
      <c r="AN91" s="35">
        <f t="shared" si="45"/>
        <v>5.3758495219872974E-3</v>
      </c>
      <c r="AO91" s="32">
        <f t="shared" si="46"/>
        <v>285.33396507851978</v>
      </c>
      <c r="AP91" s="32">
        <f t="shared" si="47"/>
        <v>74744</v>
      </c>
      <c r="AQ91" s="32">
        <f t="shared" si="48"/>
        <v>4560</v>
      </c>
      <c r="AR91" s="32">
        <f t="shared" si="49"/>
        <v>10658.35</v>
      </c>
      <c r="AS91" s="32">
        <f t="shared" si="50"/>
        <v>69899</v>
      </c>
      <c r="AT91" s="36">
        <f t="shared" si="51"/>
        <v>74744</v>
      </c>
      <c r="AU91" s="33"/>
      <c r="AV91" s="33">
        <f t="shared" si="52"/>
        <v>1</v>
      </c>
      <c r="AX91">
        <v>74459</v>
      </c>
      <c r="AY91" s="71">
        <f t="shared" si="53"/>
        <v>3.8276098255415731E-3</v>
      </c>
    </row>
    <row r="92" spans="1:51" ht="15" customHeight="1" x14ac:dyDescent="0.25">
      <c r="A92">
        <v>9</v>
      </c>
      <c r="B92">
        <v>1800</v>
      </c>
      <c r="C92" t="s">
        <v>2597</v>
      </c>
      <c r="D92" t="s">
        <v>2598</v>
      </c>
      <c r="E92" s="39" t="s">
        <v>845</v>
      </c>
      <c r="F92" s="32">
        <v>25715</v>
      </c>
      <c r="G92" s="43">
        <v>172</v>
      </c>
      <c r="H92" s="47">
        <f t="shared" si="27"/>
        <v>2.2355284469075487</v>
      </c>
      <c r="I92">
        <v>18</v>
      </c>
      <c r="J92">
        <v>60</v>
      </c>
      <c r="K92" s="33">
        <f t="shared" si="28"/>
        <v>30</v>
      </c>
      <c r="L92" s="33">
        <v>132</v>
      </c>
      <c r="M92" s="33">
        <v>162</v>
      </c>
      <c r="N92" s="33">
        <v>144</v>
      </c>
      <c r="O92" s="33">
        <v>93</v>
      </c>
      <c r="P92" s="42">
        <v>127</v>
      </c>
      <c r="Q92" s="43">
        <v>168</v>
      </c>
      <c r="R92" s="40">
        <f t="shared" si="29"/>
        <v>168</v>
      </c>
      <c r="S92" s="34">
        <f t="shared" si="30"/>
        <v>0</v>
      </c>
      <c r="T92" s="43">
        <v>1597700</v>
      </c>
      <c r="U92" s="43">
        <v>9542495</v>
      </c>
      <c r="V92" s="54">
        <f t="shared" si="31"/>
        <v>16.743001</v>
      </c>
      <c r="W92" s="32">
        <v>17</v>
      </c>
      <c r="X92">
        <v>121</v>
      </c>
      <c r="Y92">
        <f t="shared" si="32"/>
        <v>14.05</v>
      </c>
      <c r="Z92" s="46">
        <v>102863</v>
      </c>
      <c r="AA92" s="41">
        <v>30730</v>
      </c>
      <c r="AB92" s="33">
        <f t="shared" si="33"/>
        <v>0.42007800000000001</v>
      </c>
      <c r="AC92" s="33" t="str">
        <f t="shared" si="34"/>
        <v/>
      </c>
      <c r="AD92" s="33" t="str">
        <f t="shared" si="35"/>
        <v/>
      </c>
      <c r="AE92" s="62">
        <f t="shared" si="36"/>
        <v>690.26381676759866</v>
      </c>
      <c r="AF92" s="62">
        <f t="shared" si="37"/>
        <v>0</v>
      </c>
      <c r="AG92" s="62">
        <f t="shared" si="38"/>
        <v>0</v>
      </c>
      <c r="AH92" s="62" t="str">
        <f t="shared" si="39"/>
        <v/>
      </c>
      <c r="AI92" s="33" t="str">
        <f t="shared" si="40"/>
        <v/>
      </c>
      <c r="AJ92" s="33" t="str">
        <f t="shared" si="41"/>
        <v/>
      </c>
      <c r="AK92" s="34">
        <f t="shared" si="42"/>
        <v>690.26</v>
      </c>
      <c r="AL92" s="34">
        <f t="shared" si="43"/>
        <v>735.12</v>
      </c>
      <c r="AM92" s="32">
        <f t="shared" si="44"/>
        <v>83230</v>
      </c>
      <c r="AN92" s="35">
        <f t="shared" si="45"/>
        <v>5.3758495219872974E-3</v>
      </c>
      <c r="AO92" s="32">
        <f t="shared" si="46"/>
        <v>309.19198525709942</v>
      </c>
      <c r="AP92" s="32">
        <f t="shared" si="47"/>
        <v>26024</v>
      </c>
      <c r="AQ92" s="32">
        <f t="shared" si="48"/>
        <v>1720</v>
      </c>
      <c r="AR92" s="32">
        <f t="shared" si="49"/>
        <v>1536.5</v>
      </c>
      <c r="AS92" s="32">
        <f t="shared" si="50"/>
        <v>24179</v>
      </c>
      <c r="AT92" s="36">
        <f t="shared" si="51"/>
        <v>26024</v>
      </c>
      <c r="AU92" s="33"/>
      <c r="AV92" s="33">
        <f t="shared" si="52"/>
        <v>1</v>
      </c>
      <c r="AX92">
        <v>25715</v>
      </c>
      <c r="AY92" s="71">
        <f t="shared" si="53"/>
        <v>1.2016332879642232E-2</v>
      </c>
    </row>
    <row r="93" spans="1:51" ht="15" customHeight="1" x14ac:dyDescent="0.25">
      <c r="A93">
        <v>10</v>
      </c>
      <c r="B93">
        <v>200</v>
      </c>
      <c r="C93" t="s">
        <v>1145</v>
      </c>
      <c r="D93" t="s">
        <v>1146</v>
      </c>
      <c r="E93" s="39" t="s">
        <v>122</v>
      </c>
      <c r="F93" s="32">
        <v>210142</v>
      </c>
      <c r="G93" s="43">
        <v>7029</v>
      </c>
      <c r="H93" s="47">
        <f t="shared" si="27"/>
        <v>3.8468935433166251</v>
      </c>
      <c r="I93">
        <v>176</v>
      </c>
      <c r="J93">
        <v>2057</v>
      </c>
      <c r="K93" s="33">
        <f t="shared" si="28"/>
        <v>8.5561000000000007</v>
      </c>
      <c r="L93" s="33">
        <v>669</v>
      </c>
      <c r="M93" s="33">
        <v>642</v>
      </c>
      <c r="N93" s="33">
        <v>744</v>
      </c>
      <c r="O93" s="33">
        <v>1266</v>
      </c>
      <c r="P93" s="40">
        <v>3724</v>
      </c>
      <c r="Q93" s="43">
        <v>5829</v>
      </c>
      <c r="R93" s="40">
        <f t="shared" si="29"/>
        <v>5829</v>
      </c>
      <c r="S93" s="34">
        <f t="shared" si="30"/>
        <v>0</v>
      </c>
      <c r="T93" s="43">
        <v>62502500</v>
      </c>
      <c r="U93" s="43">
        <v>1131710624</v>
      </c>
      <c r="V93" s="54">
        <f t="shared" si="31"/>
        <v>5.5228339999999996</v>
      </c>
      <c r="W93" s="32">
        <v>563</v>
      </c>
      <c r="X93">
        <v>5935</v>
      </c>
      <c r="Y93">
        <f t="shared" si="32"/>
        <v>9.49</v>
      </c>
      <c r="Z93" s="46">
        <v>12322021</v>
      </c>
      <c r="AA93" s="41">
        <v>4900865</v>
      </c>
      <c r="AB93" s="33">
        <f t="shared" si="33"/>
        <v>0.42007800000000001</v>
      </c>
      <c r="AC93" s="33" t="str">
        <f t="shared" si="34"/>
        <v/>
      </c>
      <c r="AD93" s="33" t="str">
        <f t="shared" si="35"/>
        <v/>
      </c>
      <c r="AE93" s="62">
        <f t="shared" si="36"/>
        <v>0</v>
      </c>
      <c r="AF93" s="62">
        <f t="shared" si="37"/>
        <v>696.0310991115</v>
      </c>
      <c r="AG93" s="62">
        <f t="shared" si="38"/>
        <v>0</v>
      </c>
      <c r="AH93" s="62" t="str">
        <f t="shared" si="39"/>
        <v/>
      </c>
      <c r="AI93" s="33" t="str">
        <f t="shared" si="40"/>
        <v/>
      </c>
      <c r="AJ93" s="33" t="str">
        <f t="shared" si="41"/>
        <v/>
      </c>
      <c r="AK93" s="34">
        <f t="shared" si="42"/>
        <v>696.03</v>
      </c>
      <c r="AL93" s="34">
        <f t="shared" si="43"/>
        <v>741.27</v>
      </c>
      <c r="AM93" s="32">
        <f t="shared" si="44"/>
        <v>34177</v>
      </c>
      <c r="AN93" s="35">
        <f t="shared" si="45"/>
        <v>5.3758495219872974E-3</v>
      </c>
      <c r="AO93" s="32">
        <f t="shared" si="46"/>
        <v>-945.96136113649482</v>
      </c>
      <c r="AP93" s="32">
        <f t="shared" si="47"/>
        <v>34177</v>
      </c>
      <c r="AQ93" s="32">
        <f t="shared" si="48"/>
        <v>70290</v>
      </c>
      <c r="AR93" s="32">
        <f t="shared" si="49"/>
        <v>245043.25</v>
      </c>
      <c r="AS93" s="32">
        <f t="shared" si="50"/>
        <v>139852</v>
      </c>
      <c r="AT93" s="36">
        <f t="shared" si="51"/>
        <v>139852</v>
      </c>
      <c r="AU93" s="33"/>
      <c r="AV93" s="33">
        <f t="shared" si="52"/>
        <v>1</v>
      </c>
      <c r="AX93">
        <v>210142</v>
      </c>
      <c r="AY93" s="71">
        <f t="shared" si="53"/>
        <v>-0.33448810804122925</v>
      </c>
    </row>
    <row r="94" spans="1:51" ht="15" customHeight="1" x14ac:dyDescent="0.25">
      <c r="A94">
        <v>10</v>
      </c>
      <c r="B94">
        <v>400</v>
      </c>
      <c r="C94" t="s">
        <v>1163</v>
      </c>
      <c r="D94" t="s">
        <v>1164</v>
      </c>
      <c r="E94" s="39" t="s">
        <v>131</v>
      </c>
      <c r="F94" s="32">
        <v>0</v>
      </c>
      <c r="G94" s="43">
        <v>29830</v>
      </c>
      <c r="H94" s="47">
        <f t="shared" si="27"/>
        <v>4.4746532533620629</v>
      </c>
      <c r="I94">
        <v>317</v>
      </c>
      <c r="J94">
        <v>10736</v>
      </c>
      <c r="K94" s="33">
        <f t="shared" si="28"/>
        <v>2.9527000000000001</v>
      </c>
      <c r="L94" s="33">
        <v>4352</v>
      </c>
      <c r="M94" s="33">
        <v>8346</v>
      </c>
      <c r="N94" s="33">
        <v>11339</v>
      </c>
      <c r="O94" s="33">
        <v>17449</v>
      </c>
      <c r="P94" s="40">
        <v>23770</v>
      </c>
      <c r="Q94" s="43">
        <v>27810</v>
      </c>
      <c r="R94" s="40">
        <f t="shared" si="29"/>
        <v>27810</v>
      </c>
      <c r="S94" s="34">
        <f t="shared" si="30"/>
        <v>0</v>
      </c>
      <c r="T94" s="43">
        <v>781616400</v>
      </c>
      <c r="U94" s="43">
        <v>5152394520</v>
      </c>
      <c r="V94" s="54">
        <f t="shared" si="31"/>
        <v>15.169964</v>
      </c>
      <c r="W94" s="32">
        <v>3609</v>
      </c>
      <c r="X94">
        <v>28146</v>
      </c>
      <c r="Y94">
        <f t="shared" si="32"/>
        <v>12.82</v>
      </c>
      <c r="Z94" s="46">
        <v>59488237</v>
      </c>
      <c r="AA94" s="41">
        <v>20806117</v>
      </c>
      <c r="AB94" s="33">
        <f t="shared" si="33"/>
        <v>0.42007800000000001</v>
      </c>
      <c r="AC94" s="33" t="str">
        <f t="shared" si="34"/>
        <v/>
      </c>
      <c r="AD94" s="33" t="str">
        <f t="shared" si="35"/>
        <v/>
      </c>
      <c r="AE94" s="62">
        <f t="shared" si="36"/>
        <v>0</v>
      </c>
      <c r="AF94" s="62">
        <f t="shared" si="37"/>
        <v>0</v>
      </c>
      <c r="AG94" s="62">
        <f t="shared" si="38"/>
        <v>635.34814579339991</v>
      </c>
      <c r="AH94" s="62" t="str">
        <f t="shared" si="39"/>
        <v/>
      </c>
      <c r="AI94" s="33" t="str">
        <f t="shared" si="40"/>
        <v/>
      </c>
      <c r="AJ94" s="33" t="str">
        <f t="shared" si="41"/>
        <v/>
      </c>
      <c r="AK94" s="34">
        <f t="shared" si="42"/>
        <v>635.35</v>
      </c>
      <c r="AL94" s="34">
        <f t="shared" si="43"/>
        <v>676.64</v>
      </c>
      <c r="AM94" s="32">
        <f t="shared" si="44"/>
        <v>0</v>
      </c>
      <c r="AN94" s="35">
        <f t="shared" si="45"/>
        <v>5.3758495219872974E-3</v>
      </c>
      <c r="AO94" s="32">
        <f t="shared" si="46"/>
        <v>0</v>
      </c>
      <c r="AP94" s="32">
        <f t="shared" si="47"/>
        <v>0</v>
      </c>
      <c r="AQ94" s="32">
        <f t="shared" si="48"/>
        <v>298300</v>
      </c>
      <c r="AR94" s="32">
        <f t="shared" si="49"/>
        <v>1040305.8500000001</v>
      </c>
      <c r="AS94" s="32">
        <f t="shared" si="50"/>
        <v>-298300</v>
      </c>
      <c r="AT94" s="36">
        <f t="shared" si="51"/>
        <v>0</v>
      </c>
      <c r="AU94" s="33"/>
      <c r="AV94" s="33">
        <f t="shared" si="52"/>
        <v>0</v>
      </c>
      <c r="AX94">
        <v>0</v>
      </c>
      <c r="AY94" s="71" t="e">
        <f t="shared" si="53"/>
        <v>#DIV/0!</v>
      </c>
    </row>
    <row r="95" spans="1:51" ht="15" customHeight="1" x14ac:dyDescent="0.25">
      <c r="A95">
        <v>10</v>
      </c>
      <c r="B95">
        <v>500</v>
      </c>
      <c r="C95" t="s">
        <v>1219</v>
      </c>
      <c r="D95" t="s">
        <v>1220</v>
      </c>
      <c r="E95" s="39" t="s">
        <v>159</v>
      </c>
      <c r="F95" s="32">
        <v>318046</v>
      </c>
      <c r="G95" s="43">
        <v>2136</v>
      </c>
      <c r="H95" s="47">
        <f t="shared" si="27"/>
        <v>3.3296012483565187</v>
      </c>
      <c r="I95">
        <v>111</v>
      </c>
      <c r="J95">
        <v>841</v>
      </c>
      <c r="K95" s="33">
        <f t="shared" si="28"/>
        <v>13.198599999999999</v>
      </c>
      <c r="L95" s="33">
        <v>518</v>
      </c>
      <c r="M95" s="33">
        <v>545</v>
      </c>
      <c r="N95" s="33">
        <v>563</v>
      </c>
      <c r="O95" s="33">
        <v>1012</v>
      </c>
      <c r="P95" s="40">
        <v>1519</v>
      </c>
      <c r="Q95" s="43">
        <v>2047</v>
      </c>
      <c r="R95" s="40">
        <f t="shared" si="29"/>
        <v>2047</v>
      </c>
      <c r="S95" s="34">
        <f t="shared" si="30"/>
        <v>0</v>
      </c>
      <c r="T95" s="43">
        <v>22016400</v>
      </c>
      <c r="U95" s="43">
        <v>305588285</v>
      </c>
      <c r="V95" s="54">
        <f t="shared" si="31"/>
        <v>7.2045960000000004</v>
      </c>
      <c r="W95" s="32">
        <v>163</v>
      </c>
      <c r="X95">
        <v>2146</v>
      </c>
      <c r="Y95">
        <f t="shared" si="32"/>
        <v>7.6</v>
      </c>
      <c r="Z95" s="46">
        <v>3550969</v>
      </c>
      <c r="AA95" s="41">
        <v>2002954</v>
      </c>
      <c r="AB95" s="33">
        <f t="shared" si="33"/>
        <v>0.42007800000000001</v>
      </c>
      <c r="AC95" s="33" t="str">
        <f t="shared" si="34"/>
        <v/>
      </c>
      <c r="AD95" s="33" t="str">
        <f t="shared" si="35"/>
        <v/>
      </c>
      <c r="AE95" s="62">
        <f t="shared" si="36"/>
        <v>931.91933493324279</v>
      </c>
      <c r="AF95" s="62">
        <f t="shared" si="37"/>
        <v>0</v>
      </c>
      <c r="AG95" s="62">
        <f t="shared" si="38"/>
        <v>0</v>
      </c>
      <c r="AH95" s="62" t="str">
        <f t="shared" si="39"/>
        <v/>
      </c>
      <c r="AI95" s="33" t="str">
        <f t="shared" si="40"/>
        <v/>
      </c>
      <c r="AJ95" s="33" t="str">
        <f t="shared" si="41"/>
        <v/>
      </c>
      <c r="AK95" s="34">
        <f t="shared" si="42"/>
        <v>931.92</v>
      </c>
      <c r="AL95" s="34">
        <f t="shared" si="43"/>
        <v>992.49</v>
      </c>
      <c r="AM95" s="32">
        <f t="shared" si="44"/>
        <v>628275</v>
      </c>
      <c r="AN95" s="35">
        <f t="shared" si="45"/>
        <v>5.3758495219872974E-3</v>
      </c>
      <c r="AO95" s="32">
        <f t="shared" si="46"/>
        <v>1667.7444213565973</v>
      </c>
      <c r="AP95" s="32">
        <f t="shared" si="47"/>
        <v>319714</v>
      </c>
      <c r="AQ95" s="32">
        <f t="shared" si="48"/>
        <v>21360</v>
      </c>
      <c r="AR95" s="32">
        <f t="shared" si="49"/>
        <v>100147.70000000001</v>
      </c>
      <c r="AS95" s="32">
        <f t="shared" si="50"/>
        <v>296686</v>
      </c>
      <c r="AT95" s="36">
        <f t="shared" si="51"/>
        <v>319714</v>
      </c>
      <c r="AU95" s="33"/>
      <c r="AV95" s="33">
        <f t="shared" si="52"/>
        <v>1</v>
      </c>
      <c r="AX95">
        <v>318046</v>
      </c>
      <c r="AY95" s="71">
        <f t="shared" si="53"/>
        <v>5.2445243769769154E-3</v>
      </c>
    </row>
    <row r="96" spans="1:51" ht="15" customHeight="1" x14ac:dyDescent="0.25">
      <c r="A96">
        <v>10</v>
      </c>
      <c r="B96">
        <v>600</v>
      </c>
      <c r="C96" t="s">
        <v>1567</v>
      </c>
      <c r="D96" t="s">
        <v>1568</v>
      </c>
      <c r="E96" s="39" t="s">
        <v>331</v>
      </c>
      <c r="F96" s="32">
        <v>104683</v>
      </c>
      <c r="G96" s="43">
        <v>572</v>
      </c>
      <c r="H96" s="47">
        <f t="shared" si="27"/>
        <v>2.7573960287930244</v>
      </c>
      <c r="I96">
        <v>76</v>
      </c>
      <c r="J96">
        <v>239</v>
      </c>
      <c r="K96" s="33">
        <f t="shared" si="28"/>
        <v>31.799199999999999</v>
      </c>
      <c r="L96" s="33">
        <v>405</v>
      </c>
      <c r="M96" s="33">
        <v>475</v>
      </c>
      <c r="N96" s="33">
        <v>492</v>
      </c>
      <c r="O96" s="33">
        <v>538</v>
      </c>
      <c r="P96" s="42">
        <v>513</v>
      </c>
      <c r="Q96" s="43">
        <v>566</v>
      </c>
      <c r="R96" s="40">
        <f t="shared" si="29"/>
        <v>566</v>
      </c>
      <c r="S96" s="34">
        <f t="shared" si="30"/>
        <v>0</v>
      </c>
      <c r="T96" s="43">
        <v>2611800</v>
      </c>
      <c r="U96" s="43">
        <v>48936024</v>
      </c>
      <c r="V96" s="54">
        <f t="shared" si="31"/>
        <v>5.3371719999999998</v>
      </c>
      <c r="W96" s="32">
        <v>68</v>
      </c>
      <c r="X96">
        <v>544</v>
      </c>
      <c r="Y96">
        <f t="shared" si="32"/>
        <v>12.5</v>
      </c>
      <c r="Z96" s="46">
        <v>737190</v>
      </c>
      <c r="AA96" s="41">
        <v>597767</v>
      </c>
      <c r="AB96" s="33">
        <f t="shared" si="33"/>
        <v>0.42007800000000001</v>
      </c>
      <c r="AC96" s="33" t="str">
        <f t="shared" si="34"/>
        <v/>
      </c>
      <c r="AD96" s="33" t="str">
        <f t="shared" si="35"/>
        <v/>
      </c>
      <c r="AE96" s="62">
        <f t="shared" si="36"/>
        <v>805.53236265171688</v>
      </c>
      <c r="AF96" s="62">
        <f t="shared" si="37"/>
        <v>0</v>
      </c>
      <c r="AG96" s="62">
        <f t="shared" si="38"/>
        <v>0</v>
      </c>
      <c r="AH96" s="62" t="str">
        <f t="shared" si="39"/>
        <v/>
      </c>
      <c r="AI96" s="33" t="str">
        <f t="shared" si="40"/>
        <v/>
      </c>
      <c r="AJ96" s="33" t="str">
        <f t="shared" si="41"/>
        <v/>
      </c>
      <c r="AK96" s="34">
        <f t="shared" si="42"/>
        <v>805.53</v>
      </c>
      <c r="AL96" s="34">
        <f t="shared" si="43"/>
        <v>857.88</v>
      </c>
      <c r="AM96" s="32">
        <f t="shared" si="44"/>
        <v>181030</v>
      </c>
      <c r="AN96" s="35">
        <f t="shared" si="45"/>
        <v>5.3758495219872974E-3</v>
      </c>
      <c r="AO96" s="32">
        <f t="shared" si="46"/>
        <v>410.42998345516418</v>
      </c>
      <c r="AP96" s="32">
        <f t="shared" si="47"/>
        <v>105093</v>
      </c>
      <c r="AQ96" s="32">
        <f t="shared" si="48"/>
        <v>5720</v>
      </c>
      <c r="AR96" s="32">
        <f t="shared" si="49"/>
        <v>29888.350000000002</v>
      </c>
      <c r="AS96" s="32">
        <f t="shared" si="50"/>
        <v>98963</v>
      </c>
      <c r="AT96" s="36">
        <f t="shared" si="51"/>
        <v>105093</v>
      </c>
      <c r="AU96" s="33"/>
      <c r="AV96" s="33">
        <f t="shared" si="52"/>
        <v>1</v>
      </c>
      <c r="AX96">
        <v>104683</v>
      </c>
      <c r="AY96" s="71">
        <f t="shared" si="53"/>
        <v>3.9165862652006537E-3</v>
      </c>
    </row>
    <row r="97" spans="1:51" ht="15" customHeight="1" x14ac:dyDescent="0.25">
      <c r="A97">
        <v>10</v>
      </c>
      <c r="B97">
        <v>700</v>
      </c>
      <c r="C97" t="s">
        <v>1897</v>
      </c>
      <c r="D97" t="s">
        <v>1898</v>
      </c>
      <c r="E97" s="39" t="s">
        <v>496</v>
      </c>
      <c r="F97" s="32">
        <v>469263</v>
      </c>
      <c r="G97" s="43">
        <v>2560</v>
      </c>
      <c r="H97" s="47">
        <f t="shared" si="27"/>
        <v>3.4082399653118496</v>
      </c>
      <c r="I97">
        <v>51</v>
      </c>
      <c r="J97">
        <v>857</v>
      </c>
      <c r="K97" s="33">
        <f t="shared" si="28"/>
        <v>5.9509999999999996</v>
      </c>
      <c r="L97" s="33">
        <v>325</v>
      </c>
      <c r="M97" s="33">
        <v>388</v>
      </c>
      <c r="N97" s="33">
        <v>471</v>
      </c>
      <c r="O97" s="33">
        <v>554</v>
      </c>
      <c r="P97" s="40">
        <v>1749</v>
      </c>
      <c r="Q97" s="43">
        <v>2453</v>
      </c>
      <c r="R97" s="40">
        <f t="shared" si="29"/>
        <v>2453</v>
      </c>
      <c r="S97" s="34">
        <f t="shared" si="30"/>
        <v>0</v>
      </c>
      <c r="T97" s="43">
        <v>17257200</v>
      </c>
      <c r="U97" s="43">
        <v>298221762</v>
      </c>
      <c r="V97" s="54">
        <f t="shared" si="31"/>
        <v>5.7866999999999997</v>
      </c>
      <c r="W97" s="32">
        <v>147</v>
      </c>
      <c r="X97">
        <v>2501</v>
      </c>
      <c r="Y97">
        <f t="shared" si="32"/>
        <v>5.88</v>
      </c>
      <c r="Z97" s="46">
        <v>3666742</v>
      </c>
      <c r="AA97" s="41">
        <v>1319878</v>
      </c>
      <c r="AB97" s="33">
        <f t="shared" si="33"/>
        <v>0.42007800000000001</v>
      </c>
      <c r="AC97" s="33">
        <f t="shared" si="34"/>
        <v>0.12</v>
      </c>
      <c r="AD97" s="33" t="str">
        <f t="shared" si="35"/>
        <v/>
      </c>
      <c r="AE97" s="62">
        <f t="shared" si="36"/>
        <v>949.2888188181854</v>
      </c>
      <c r="AF97" s="62">
        <f t="shared" si="37"/>
        <v>678.85392112499994</v>
      </c>
      <c r="AG97" s="62">
        <f t="shared" si="38"/>
        <v>0</v>
      </c>
      <c r="AH97" s="62">
        <f t="shared" si="39"/>
        <v>916.8366310950031</v>
      </c>
      <c r="AI97" s="33" t="str">
        <f t="shared" si="40"/>
        <v/>
      </c>
      <c r="AJ97" s="33">
        <f t="shared" si="41"/>
        <v>1</v>
      </c>
      <c r="AK97" s="34">
        <f t="shared" si="42"/>
        <v>916.84</v>
      </c>
      <c r="AL97" s="34">
        <f t="shared" si="43"/>
        <v>976.43</v>
      </c>
      <c r="AM97" s="32">
        <f t="shared" si="44"/>
        <v>959343</v>
      </c>
      <c r="AN97" s="35">
        <f t="shared" si="45"/>
        <v>5.3758495219872974E-3</v>
      </c>
      <c r="AO97" s="32">
        <f t="shared" si="46"/>
        <v>2634.5963337355347</v>
      </c>
      <c r="AP97" s="32">
        <f t="shared" si="47"/>
        <v>471898</v>
      </c>
      <c r="AQ97" s="32">
        <f t="shared" si="48"/>
        <v>25600</v>
      </c>
      <c r="AR97" s="32">
        <f t="shared" si="49"/>
        <v>65993.900000000009</v>
      </c>
      <c r="AS97" s="32">
        <f t="shared" si="50"/>
        <v>443663</v>
      </c>
      <c r="AT97" s="36">
        <f t="shared" si="51"/>
        <v>471898</v>
      </c>
      <c r="AU97" s="33"/>
      <c r="AV97" s="33">
        <f t="shared" si="52"/>
        <v>1</v>
      </c>
      <c r="AX97">
        <v>469263</v>
      </c>
      <c r="AY97" s="71">
        <f t="shared" si="53"/>
        <v>5.6151880715078753E-3</v>
      </c>
    </row>
    <row r="98" spans="1:51" ht="15" customHeight="1" x14ac:dyDescent="0.25">
      <c r="A98">
        <v>10</v>
      </c>
      <c r="B98">
        <v>800</v>
      </c>
      <c r="C98" t="s">
        <v>2017</v>
      </c>
      <c r="D98" t="s">
        <v>2018</v>
      </c>
      <c r="E98" s="39" t="s">
        <v>556</v>
      </c>
      <c r="F98" s="32">
        <v>48673</v>
      </c>
      <c r="G98" s="43">
        <v>487</v>
      </c>
      <c r="H98" s="47">
        <f t="shared" si="27"/>
        <v>2.6875289612146345</v>
      </c>
      <c r="I98">
        <v>82</v>
      </c>
      <c r="J98">
        <v>219</v>
      </c>
      <c r="K98" s="33">
        <f t="shared" si="28"/>
        <v>37.442900000000002</v>
      </c>
      <c r="L98" s="33">
        <v>303</v>
      </c>
      <c r="M98" s="33">
        <v>347</v>
      </c>
      <c r="N98" s="33">
        <v>353</v>
      </c>
      <c r="O98" s="33">
        <v>346</v>
      </c>
      <c r="P98" s="42">
        <v>372</v>
      </c>
      <c r="Q98" s="43">
        <v>464</v>
      </c>
      <c r="R98" s="40">
        <f t="shared" si="29"/>
        <v>464</v>
      </c>
      <c r="S98" s="34">
        <f t="shared" si="30"/>
        <v>0</v>
      </c>
      <c r="T98" s="43">
        <v>4796300</v>
      </c>
      <c r="U98" s="43">
        <v>49360596</v>
      </c>
      <c r="V98" s="54">
        <f t="shared" si="31"/>
        <v>9.7168600000000005</v>
      </c>
      <c r="W98" s="32">
        <v>46</v>
      </c>
      <c r="X98">
        <v>581</v>
      </c>
      <c r="Y98">
        <f t="shared" si="32"/>
        <v>7.92</v>
      </c>
      <c r="Z98" s="46">
        <v>662246</v>
      </c>
      <c r="AA98" s="41">
        <v>434802</v>
      </c>
      <c r="AB98" s="33">
        <f t="shared" si="33"/>
        <v>0.42007800000000001</v>
      </c>
      <c r="AC98" s="33" t="str">
        <f t="shared" si="34"/>
        <v/>
      </c>
      <c r="AD98" s="33" t="str">
        <f t="shared" si="35"/>
        <v/>
      </c>
      <c r="AE98" s="62">
        <f t="shared" si="36"/>
        <v>790.10033436620483</v>
      </c>
      <c r="AF98" s="62">
        <f t="shared" si="37"/>
        <v>0</v>
      </c>
      <c r="AG98" s="62">
        <f t="shared" si="38"/>
        <v>0</v>
      </c>
      <c r="AH98" s="62" t="str">
        <f t="shared" si="39"/>
        <v/>
      </c>
      <c r="AI98" s="33" t="str">
        <f t="shared" si="40"/>
        <v/>
      </c>
      <c r="AJ98" s="33" t="str">
        <f t="shared" si="41"/>
        <v/>
      </c>
      <c r="AK98" s="34">
        <f t="shared" si="42"/>
        <v>790.1</v>
      </c>
      <c r="AL98" s="34">
        <f t="shared" si="43"/>
        <v>841.45</v>
      </c>
      <c r="AM98" s="32">
        <f t="shared" si="44"/>
        <v>131591</v>
      </c>
      <c r="AN98" s="35">
        <f t="shared" si="45"/>
        <v>5.3758495219872974E-3</v>
      </c>
      <c r="AO98" s="32">
        <f t="shared" si="46"/>
        <v>445.75469066414274</v>
      </c>
      <c r="AP98" s="32">
        <f t="shared" si="47"/>
        <v>49119</v>
      </c>
      <c r="AQ98" s="32">
        <f t="shared" si="48"/>
        <v>4870</v>
      </c>
      <c r="AR98" s="32">
        <f t="shared" si="49"/>
        <v>21740.100000000002</v>
      </c>
      <c r="AS98" s="32">
        <f t="shared" si="50"/>
        <v>43803</v>
      </c>
      <c r="AT98" s="36">
        <f t="shared" si="51"/>
        <v>49119</v>
      </c>
      <c r="AU98" s="33"/>
      <c r="AV98" s="33">
        <f t="shared" si="52"/>
        <v>1</v>
      </c>
      <c r="AX98">
        <v>48673</v>
      </c>
      <c r="AY98" s="71">
        <f t="shared" si="53"/>
        <v>9.163191091570275E-3</v>
      </c>
    </row>
    <row r="99" spans="1:51" ht="15" customHeight="1" x14ac:dyDescent="0.25">
      <c r="A99">
        <v>10</v>
      </c>
      <c r="B99">
        <v>900</v>
      </c>
      <c r="C99" t="s">
        <v>2063</v>
      </c>
      <c r="D99" t="s">
        <v>2064</v>
      </c>
      <c r="E99" s="39" t="s">
        <v>579</v>
      </c>
      <c r="F99" s="32">
        <v>644227</v>
      </c>
      <c r="G99" s="43">
        <v>4129</v>
      </c>
      <c r="H99" s="47">
        <f t="shared" si="27"/>
        <v>3.6158448828747023</v>
      </c>
      <c r="I99">
        <v>150</v>
      </c>
      <c r="J99">
        <v>1444</v>
      </c>
      <c r="K99" s="33">
        <f t="shared" si="28"/>
        <v>10.3878</v>
      </c>
      <c r="L99" s="33">
        <v>1669</v>
      </c>
      <c r="M99" s="33">
        <v>2456</v>
      </c>
      <c r="N99" s="33">
        <v>2705</v>
      </c>
      <c r="O99" s="33">
        <v>3108</v>
      </c>
      <c r="P99" s="40">
        <v>3549</v>
      </c>
      <c r="Q99" s="43">
        <v>3863</v>
      </c>
      <c r="R99" s="40">
        <f t="shared" si="29"/>
        <v>3863</v>
      </c>
      <c r="S99" s="34">
        <f t="shared" si="30"/>
        <v>0</v>
      </c>
      <c r="T99" s="43">
        <v>72781600</v>
      </c>
      <c r="U99" s="43">
        <v>449402191</v>
      </c>
      <c r="V99" s="54">
        <f t="shared" si="31"/>
        <v>16.195204</v>
      </c>
      <c r="W99" s="32">
        <v>743</v>
      </c>
      <c r="X99">
        <v>3866</v>
      </c>
      <c r="Y99">
        <f t="shared" si="32"/>
        <v>19.22</v>
      </c>
      <c r="Z99" s="46">
        <v>5796393</v>
      </c>
      <c r="AA99" s="41">
        <v>3997106</v>
      </c>
      <c r="AB99" s="33">
        <f t="shared" si="33"/>
        <v>0.42007800000000001</v>
      </c>
      <c r="AC99" s="33" t="str">
        <f t="shared" si="34"/>
        <v/>
      </c>
      <c r="AD99" s="33" t="str">
        <f t="shared" si="35"/>
        <v/>
      </c>
      <c r="AE99" s="62">
        <f t="shared" si="36"/>
        <v>0</v>
      </c>
      <c r="AF99" s="62">
        <f t="shared" si="37"/>
        <v>823.17260757899987</v>
      </c>
      <c r="AG99" s="62">
        <f t="shared" si="38"/>
        <v>0</v>
      </c>
      <c r="AH99" s="62" t="str">
        <f t="shared" si="39"/>
        <v/>
      </c>
      <c r="AI99" s="33" t="str">
        <f t="shared" si="40"/>
        <v/>
      </c>
      <c r="AJ99" s="33" t="str">
        <f t="shared" si="41"/>
        <v/>
      </c>
      <c r="AK99" s="34">
        <f t="shared" si="42"/>
        <v>823.17</v>
      </c>
      <c r="AL99" s="34">
        <f t="shared" si="43"/>
        <v>876.67</v>
      </c>
      <c r="AM99" s="32">
        <f t="shared" si="44"/>
        <v>1184833</v>
      </c>
      <c r="AN99" s="35">
        <f t="shared" si="45"/>
        <v>5.3758495219872974E-3</v>
      </c>
      <c r="AO99" s="32">
        <f t="shared" si="46"/>
        <v>2906.216506683465</v>
      </c>
      <c r="AP99" s="32">
        <f t="shared" si="47"/>
        <v>647133</v>
      </c>
      <c r="AQ99" s="32">
        <f t="shared" si="48"/>
        <v>41290</v>
      </c>
      <c r="AR99" s="32">
        <f t="shared" si="49"/>
        <v>199855.30000000002</v>
      </c>
      <c r="AS99" s="32">
        <f t="shared" si="50"/>
        <v>602937</v>
      </c>
      <c r="AT99" s="36">
        <f t="shared" si="51"/>
        <v>647133</v>
      </c>
      <c r="AU99" s="33"/>
      <c r="AV99" s="33">
        <f t="shared" si="52"/>
        <v>1</v>
      </c>
      <c r="AX99">
        <v>644227</v>
      </c>
      <c r="AY99" s="71">
        <f t="shared" si="53"/>
        <v>4.5108323618848634E-3</v>
      </c>
    </row>
    <row r="100" spans="1:51" ht="15" customHeight="1" x14ac:dyDescent="0.25">
      <c r="A100">
        <v>10</v>
      </c>
      <c r="B100">
        <v>1000</v>
      </c>
      <c r="C100" t="s">
        <v>2473</v>
      </c>
      <c r="D100" t="s">
        <v>2474</v>
      </c>
      <c r="E100" s="39" t="s">
        <v>783</v>
      </c>
      <c r="F100" s="32">
        <v>0</v>
      </c>
      <c r="G100" s="43">
        <v>12264</v>
      </c>
      <c r="H100" s="47">
        <f t="shared" si="27"/>
        <v>4.0886321418463192</v>
      </c>
      <c r="I100">
        <v>65</v>
      </c>
      <c r="J100">
        <v>4048</v>
      </c>
      <c r="K100" s="33">
        <f t="shared" si="28"/>
        <v>1.6056999999999999</v>
      </c>
      <c r="L100" s="33">
        <v>850</v>
      </c>
      <c r="M100" s="33">
        <v>1425</v>
      </c>
      <c r="N100" s="33">
        <v>2354</v>
      </c>
      <c r="O100" s="33">
        <v>4025</v>
      </c>
      <c r="P100" s="40">
        <v>7345</v>
      </c>
      <c r="Q100" s="43">
        <v>10546</v>
      </c>
      <c r="R100" s="40">
        <f t="shared" si="29"/>
        <v>10546</v>
      </c>
      <c r="S100" s="34">
        <f t="shared" si="30"/>
        <v>0</v>
      </c>
      <c r="T100" s="43">
        <v>60242400</v>
      </c>
      <c r="U100" s="43">
        <v>2940660747</v>
      </c>
      <c r="V100" s="54">
        <f t="shared" si="31"/>
        <v>2.0486010000000001</v>
      </c>
      <c r="W100" s="32">
        <v>1579</v>
      </c>
      <c r="X100">
        <v>10972</v>
      </c>
      <c r="Y100">
        <f t="shared" si="32"/>
        <v>14.39</v>
      </c>
      <c r="Z100" s="46">
        <v>31195244</v>
      </c>
      <c r="AA100" s="41">
        <v>8984326</v>
      </c>
      <c r="AB100" s="33">
        <f t="shared" si="33"/>
        <v>0.42007800000000001</v>
      </c>
      <c r="AC100" s="33" t="str">
        <f t="shared" si="34"/>
        <v/>
      </c>
      <c r="AD100" s="33" t="str">
        <f t="shared" si="35"/>
        <v/>
      </c>
      <c r="AE100" s="62">
        <f t="shared" si="36"/>
        <v>0</v>
      </c>
      <c r="AF100" s="62">
        <f t="shared" si="37"/>
        <v>0</v>
      </c>
      <c r="AG100" s="62">
        <f t="shared" si="38"/>
        <v>556.52486994685</v>
      </c>
      <c r="AH100" s="62" t="str">
        <f t="shared" si="39"/>
        <v/>
      </c>
      <c r="AI100" s="33" t="str">
        <f t="shared" si="40"/>
        <v/>
      </c>
      <c r="AJ100" s="33" t="str">
        <f t="shared" si="41"/>
        <v/>
      </c>
      <c r="AK100" s="34">
        <f t="shared" si="42"/>
        <v>556.52</v>
      </c>
      <c r="AL100" s="34">
        <f t="shared" si="43"/>
        <v>592.69000000000005</v>
      </c>
      <c r="AM100" s="32">
        <f t="shared" si="44"/>
        <v>0</v>
      </c>
      <c r="AN100" s="35">
        <f t="shared" si="45"/>
        <v>5.3758495219872974E-3</v>
      </c>
      <c r="AO100" s="32">
        <f t="shared" si="46"/>
        <v>0</v>
      </c>
      <c r="AP100" s="32">
        <f t="shared" si="47"/>
        <v>0</v>
      </c>
      <c r="AQ100" s="32">
        <f t="shared" si="48"/>
        <v>122640</v>
      </c>
      <c r="AR100" s="32">
        <f t="shared" si="49"/>
        <v>449216.30000000005</v>
      </c>
      <c r="AS100" s="32">
        <f t="shared" si="50"/>
        <v>-122640</v>
      </c>
      <c r="AT100" s="36">
        <f t="shared" si="51"/>
        <v>0</v>
      </c>
      <c r="AU100" s="33"/>
      <c r="AV100" s="33">
        <f t="shared" si="52"/>
        <v>0</v>
      </c>
      <c r="AX100">
        <v>0</v>
      </c>
      <c r="AY100" s="71" t="e">
        <f t="shared" si="53"/>
        <v>#DIV/0!</v>
      </c>
    </row>
    <row r="101" spans="1:51" ht="15" customHeight="1" x14ac:dyDescent="0.25">
      <c r="A101">
        <v>10</v>
      </c>
      <c r="B101">
        <v>1100</v>
      </c>
      <c r="C101" t="s">
        <v>2487</v>
      </c>
      <c r="D101" t="s">
        <v>2488</v>
      </c>
      <c r="E101" s="39" t="s">
        <v>790</v>
      </c>
      <c r="F101" s="32">
        <v>0</v>
      </c>
      <c r="G101" s="43">
        <v>14021</v>
      </c>
      <c r="H101" s="47">
        <f t="shared" si="27"/>
        <v>4.1467789893078333</v>
      </c>
      <c r="I101">
        <v>227</v>
      </c>
      <c r="J101">
        <v>5162</v>
      </c>
      <c r="K101" s="33">
        <f t="shared" si="28"/>
        <v>4.3975</v>
      </c>
      <c r="L101" s="33">
        <v>2445</v>
      </c>
      <c r="M101" s="33">
        <v>2638</v>
      </c>
      <c r="N101" s="33">
        <v>3498</v>
      </c>
      <c r="O101" s="33">
        <v>6814</v>
      </c>
      <c r="P101" s="40">
        <v>10697</v>
      </c>
      <c r="Q101" s="43">
        <v>13033</v>
      </c>
      <c r="R101" s="40">
        <f t="shared" si="29"/>
        <v>13033</v>
      </c>
      <c r="S101" s="34">
        <f t="shared" si="30"/>
        <v>0</v>
      </c>
      <c r="T101" s="43">
        <v>316539400</v>
      </c>
      <c r="U101" s="43">
        <v>2534480296</v>
      </c>
      <c r="V101" s="54">
        <f t="shared" si="31"/>
        <v>12.489322</v>
      </c>
      <c r="W101" s="32">
        <v>1714</v>
      </c>
      <c r="X101">
        <v>13223</v>
      </c>
      <c r="Y101">
        <f t="shared" si="32"/>
        <v>12.96</v>
      </c>
      <c r="Z101" s="46">
        <v>29335137</v>
      </c>
      <c r="AA101" s="41">
        <v>13012697</v>
      </c>
      <c r="AB101" s="33">
        <f t="shared" si="33"/>
        <v>0.42007800000000001</v>
      </c>
      <c r="AC101" s="33" t="str">
        <f t="shared" si="34"/>
        <v/>
      </c>
      <c r="AD101" s="33" t="str">
        <f t="shared" si="35"/>
        <v/>
      </c>
      <c r="AE101" s="62">
        <f t="shared" si="36"/>
        <v>0</v>
      </c>
      <c r="AF101" s="62">
        <f t="shared" si="37"/>
        <v>0</v>
      </c>
      <c r="AG101" s="62">
        <f t="shared" si="38"/>
        <v>633.81104889569997</v>
      </c>
      <c r="AH101" s="62" t="str">
        <f t="shared" si="39"/>
        <v/>
      </c>
      <c r="AI101" s="33" t="str">
        <f t="shared" si="40"/>
        <v/>
      </c>
      <c r="AJ101" s="33" t="str">
        <f t="shared" si="41"/>
        <v/>
      </c>
      <c r="AK101" s="34">
        <f t="shared" si="42"/>
        <v>633.80999999999995</v>
      </c>
      <c r="AL101" s="34">
        <f t="shared" si="43"/>
        <v>675</v>
      </c>
      <c r="AM101" s="32">
        <f t="shared" si="44"/>
        <v>0</v>
      </c>
      <c r="AN101" s="35">
        <f t="shared" si="45"/>
        <v>5.3758495219872974E-3</v>
      </c>
      <c r="AO101" s="32">
        <f t="shared" si="46"/>
        <v>0</v>
      </c>
      <c r="AP101" s="32">
        <f t="shared" si="47"/>
        <v>0</v>
      </c>
      <c r="AQ101" s="32">
        <f t="shared" si="48"/>
        <v>140210</v>
      </c>
      <c r="AR101" s="32">
        <f t="shared" si="49"/>
        <v>650634.85000000009</v>
      </c>
      <c r="AS101" s="32">
        <f t="shared" si="50"/>
        <v>-140210</v>
      </c>
      <c r="AT101" s="36">
        <f t="shared" si="51"/>
        <v>0</v>
      </c>
      <c r="AU101" s="33"/>
      <c r="AV101" s="33">
        <f t="shared" si="52"/>
        <v>0</v>
      </c>
      <c r="AX101">
        <v>0</v>
      </c>
      <c r="AY101" s="71" t="e">
        <f t="shared" si="53"/>
        <v>#DIV/0!</v>
      </c>
    </row>
    <row r="102" spans="1:51" ht="15" customHeight="1" x14ac:dyDescent="0.25">
      <c r="A102">
        <v>10</v>
      </c>
      <c r="B102">
        <v>1200</v>
      </c>
      <c r="C102" t="s">
        <v>2517</v>
      </c>
      <c r="D102" t="s">
        <v>2518</v>
      </c>
      <c r="E102" s="39" t="s">
        <v>805</v>
      </c>
      <c r="F102" s="32">
        <v>609891</v>
      </c>
      <c r="G102" s="43">
        <v>4942</v>
      </c>
      <c r="H102" s="47">
        <f t="shared" si="27"/>
        <v>3.6939027410660605</v>
      </c>
      <c r="I102">
        <v>232</v>
      </c>
      <c r="J102">
        <v>1877</v>
      </c>
      <c r="K102" s="33">
        <f t="shared" si="28"/>
        <v>12.360100000000001</v>
      </c>
      <c r="L102" s="33">
        <v>1390</v>
      </c>
      <c r="M102" s="33">
        <v>1818</v>
      </c>
      <c r="N102" s="33">
        <v>2408</v>
      </c>
      <c r="O102" s="33">
        <v>3029</v>
      </c>
      <c r="P102" s="40">
        <v>4205</v>
      </c>
      <c r="Q102" s="43">
        <v>4659</v>
      </c>
      <c r="R102" s="40">
        <f t="shared" si="29"/>
        <v>4659</v>
      </c>
      <c r="S102" s="34">
        <f t="shared" si="30"/>
        <v>0</v>
      </c>
      <c r="T102" s="43">
        <v>38242900</v>
      </c>
      <c r="U102" s="43">
        <v>554864279</v>
      </c>
      <c r="V102" s="54">
        <f t="shared" si="31"/>
        <v>6.8922980000000003</v>
      </c>
      <c r="W102" s="32">
        <v>554</v>
      </c>
      <c r="X102">
        <v>4747</v>
      </c>
      <c r="Y102">
        <f t="shared" si="32"/>
        <v>11.67</v>
      </c>
      <c r="Z102" s="46">
        <v>7036101</v>
      </c>
      <c r="AA102" s="41">
        <v>3404313</v>
      </c>
      <c r="AB102" s="33">
        <f t="shared" si="33"/>
        <v>0.42007800000000001</v>
      </c>
      <c r="AC102" s="33" t="str">
        <f t="shared" si="34"/>
        <v/>
      </c>
      <c r="AD102" s="33" t="str">
        <f t="shared" si="35"/>
        <v/>
      </c>
      <c r="AE102" s="62">
        <f t="shared" si="36"/>
        <v>0</v>
      </c>
      <c r="AF102" s="62">
        <f t="shared" si="37"/>
        <v>739.70910968550004</v>
      </c>
      <c r="AG102" s="62">
        <f t="shared" si="38"/>
        <v>0</v>
      </c>
      <c r="AH102" s="62" t="str">
        <f t="shared" si="39"/>
        <v/>
      </c>
      <c r="AI102" s="33" t="str">
        <f t="shared" si="40"/>
        <v/>
      </c>
      <c r="AJ102" s="33" t="str">
        <f t="shared" si="41"/>
        <v/>
      </c>
      <c r="AK102" s="34">
        <f t="shared" si="42"/>
        <v>739.71</v>
      </c>
      <c r="AL102" s="34">
        <f t="shared" si="43"/>
        <v>787.79</v>
      </c>
      <c r="AM102" s="32">
        <f t="shared" si="44"/>
        <v>937547</v>
      </c>
      <c r="AN102" s="35">
        <f t="shared" si="45"/>
        <v>5.3758495219872974E-3</v>
      </c>
      <c r="AO102" s="32">
        <f t="shared" si="46"/>
        <v>1761.4293509762699</v>
      </c>
      <c r="AP102" s="32">
        <f t="shared" si="47"/>
        <v>611652</v>
      </c>
      <c r="AQ102" s="32">
        <f t="shared" si="48"/>
        <v>49420</v>
      </c>
      <c r="AR102" s="32">
        <f t="shared" si="49"/>
        <v>170215.65000000002</v>
      </c>
      <c r="AS102" s="32">
        <f t="shared" si="50"/>
        <v>560471</v>
      </c>
      <c r="AT102" s="36">
        <f t="shared" si="51"/>
        <v>611652</v>
      </c>
      <c r="AU102" s="33"/>
      <c r="AV102" s="33">
        <f t="shared" si="52"/>
        <v>1</v>
      </c>
      <c r="AX102">
        <v>609891</v>
      </c>
      <c r="AY102" s="71">
        <f t="shared" si="53"/>
        <v>2.8874011913604235E-3</v>
      </c>
    </row>
    <row r="103" spans="1:51" ht="15" customHeight="1" x14ac:dyDescent="0.25">
      <c r="A103">
        <v>10</v>
      </c>
      <c r="B103">
        <v>6300</v>
      </c>
      <c r="C103" t="s">
        <v>1161</v>
      </c>
      <c r="D103" t="s">
        <v>1162</v>
      </c>
      <c r="E103" s="39" t="s">
        <v>130</v>
      </c>
      <c r="F103" s="32">
        <v>0</v>
      </c>
      <c r="G103" s="43">
        <v>25979</v>
      </c>
      <c r="H103" s="47">
        <f t="shared" si="27"/>
        <v>4.4146224299225221</v>
      </c>
      <c r="I103">
        <v>150</v>
      </c>
      <c r="J103">
        <v>10092</v>
      </c>
      <c r="K103" s="33">
        <f t="shared" si="28"/>
        <v>1.4863</v>
      </c>
      <c r="L103" s="33">
        <v>4879</v>
      </c>
      <c r="M103" s="33">
        <v>6359</v>
      </c>
      <c r="N103" s="33">
        <v>11732</v>
      </c>
      <c r="O103" s="33">
        <v>20321</v>
      </c>
      <c r="P103" s="40">
        <v>22952</v>
      </c>
      <c r="Q103" s="43">
        <v>25947</v>
      </c>
      <c r="R103" s="40">
        <f t="shared" si="29"/>
        <v>25947</v>
      </c>
      <c r="S103" s="34">
        <f t="shared" si="30"/>
        <v>0</v>
      </c>
      <c r="T103" s="43">
        <v>862406200</v>
      </c>
      <c r="U103" s="43">
        <v>6574542188</v>
      </c>
      <c r="V103" s="54">
        <f t="shared" si="31"/>
        <v>13.117357</v>
      </c>
      <c r="W103" s="32">
        <v>3823</v>
      </c>
      <c r="X103">
        <v>26001</v>
      </c>
      <c r="Y103">
        <f t="shared" si="32"/>
        <v>14.7</v>
      </c>
      <c r="Z103" s="46">
        <v>74934858</v>
      </c>
      <c r="AA103" s="41">
        <v>15343480</v>
      </c>
      <c r="AB103" s="33">
        <f t="shared" si="33"/>
        <v>0.42007800000000001</v>
      </c>
      <c r="AC103" s="33" t="str">
        <f t="shared" si="34"/>
        <v/>
      </c>
      <c r="AD103" s="33" t="str">
        <f t="shared" si="35"/>
        <v/>
      </c>
      <c r="AE103" s="62">
        <f t="shared" si="36"/>
        <v>0</v>
      </c>
      <c r="AF103" s="62">
        <f t="shared" si="37"/>
        <v>0</v>
      </c>
      <c r="AG103" s="62">
        <f t="shared" si="38"/>
        <v>632.24300752544991</v>
      </c>
      <c r="AH103" s="62" t="str">
        <f t="shared" si="39"/>
        <v/>
      </c>
      <c r="AI103" s="33" t="str">
        <f t="shared" si="40"/>
        <v/>
      </c>
      <c r="AJ103" s="33" t="str">
        <f t="shared" si="41"/>
        <v/>
      </c>
      <c r="AK103" s="34">
        <f t="shared" si="42"/>
        <v>632.24</v>
      </c>
      <c r="AL103" s="34">
        <f t="shared" si="43"/>
        <v>673.33</v>
      </c>
      <c r="AM103" s="32">
        <f t="shared" si="44"/>
        <v>0</v>
      </c>
      <c r="AN103" s="35">
        <f t="shared" si="45"/>
        <v>5.3758495219872974E-3</v>
      </c>
      <c r="AO103" s="32">
        <f t="shared" si="46"/>
        <v>0</v>
      </c>
      <c r="AP103" s="32">
        <f t="shared" si="47"/>
        <v>0</v>
      </c>
      <c r="AQ103" s="32">
        <f t="shared" si="48"/>
        <v>259790</v>
      </c>
      <c r="AR103" s="32">
        <f t="shared" si="49"/>
        <v>767174</v>
      </c>
      <c r="AS103" s="32">
        <f t="shared" si="50"/>
        <v>-259790</v>
      </c>
      <c r="AT103" s="36">
        <f t="shared" si="51"/>
        <v>0</v>
      </c>
      <c r="AU103" s="33"/>
      <c r="AV103" s="33">
        <f t="shared" si="52"/>
        <v>0</v>
      </c>
      <c r="AX103">
        <v>0</v>
      </c>
      <c r="AY103" s="71" t="e">
        <f t="shared" si="53"/>
        <v>#DIV/0!</v>
      </c>
    </row>
    <row r="104" spans="1:51" ht="15" customHeight="1" x14ac:dyDescent="0.25">
      <c r="A104">
        <v>11</v>
      </c>
      <c r="B104">
        <v>200</v>
      </c>
      <c r="C104" t="s">
        <v>971</v>
      </c>
      <c r="D104" t="s">
        <v>972</v>
      </c>
      <c r="E104" s="39" t="s">
        <v>35</v>
      </c>
      <c r="F104" s="32">
        <v>35112</v>
      </c>
      <c r="G104" s="43">
        <v>265</v>
      </c>
      <c r="H104" s="47">
        <f t="shared" si="27"/>
        <v>2.4232458739368079</v>
      </c>
      <c r="I104">
        <v>33</v>
      </c>
      <c r="J104">
        <v>167</v>
      </c>
      <c r="K104" s="33">
        <f t="shared" si="28"/>
        <v>19.7605</v>
      </c>
      <c r="L104" s="33">
        <v>257</v>
      </c>
      <c r="M104" s="33">
        <v>255</v>
      </c>
      <c r="N104" s="33">
        <v>240</v>
      </c>
      <c r="O104" s="33">
        <v>311</v>
      </c>
      <c r="P104" s="42">
        <v>250</v>
      </c>
      <c r="Q104" s="43">
        <v>263</v>
      </c>
      <c r="R104" s="40">
        <f t="shared" si="29"/>
        <v>311</v>
      </c>
      <c r="S104" s="34">
        <f t="shared" si="30"/>
        <v>14.79</v>
      </c>
      <c r="T104" s="43">
        <v>3315900</v>
      </c>
      <c r="U104" s="43">
        <v>35585898</v>
      </c>
      <c r="V104" s="54">
        <f t="shared" si="31"/>
        <v>9.3180169999999993</v>
      </c>
      <c r="W104" s="32">
        <v>58</v>
      </c>
      <c r="X104">
        <v>287</v>
      </c>
      <c r="Y104">
        <f t="shared" si="32"/>
        <v>20.21</v>
      </c>
      <c r="Z104" s="46">
        <v>379982</v>
      </c>
      <c r="AA104" s="41">
        <v>207158</v>
      </c>
      <c r="AB104" s="33">
        <f t="shared" si="33"/>
        <v>0.42007800000000001</v>
      </c>
      <c r="AC104" s="33" t="str">
        <f t="shared" si="34"/>
        <v/>
      </c>
      <c r="AD104" s="33" t="str">
        <f t="shared" si="35"/>
        <v/>
      </c>
      <c r="AE104" s="62">
        <f t="shared" si="36"/>
        <v>731.72627889754028</v>
      </c>
      <c r="AF104" s="62">
        <f t="shared" si="37"/>
        <v>0</v>
      </c>
      <c r="AG104" s="62">
        <f t="shared" si="38"/>
        <v>0</v>
      </c>
      <c r="AH104" s="62" t="str">
        <f t="shared" si="39"/>
        <v/>
      </c>
      <c r="AI104" s="33" t="str">
        <f t="shared" si="40"/>
        <v/>
      </c>
      <c r="AJ104" s="33" t="str">
        <f t="shared" si="41"/>
        <v/>
      </c>
      <c r="AK104" s="34">
        <f t="shared" si="42"/>
        <v>731.73</v>
      </c>
      <c r="AL104" s="34">
        <f t="shared" si="43"/>
        <v>779.29</v>
      </c>
      <c r="AM104" s="32">
        <f t="shared" si="44"/>
        <v>46890</v>
      </c>
      <c r="AN104" s="35">
        <f t="shared" si="45"/>
        <v>5.3758495219872974E-3</v>
      </c>
      <c r="AO104" s="32">
        <f t="shared" si="46"/>
        <v>63.31675566996639</v>
      </c>
      <c r="AP104" s="32">
        <f t="shared" si="47"/>
        <v>35175</v>
      </c>
      <c r="AQ104" s="32">
        <f t="shared" si="48"/>
        <v>2650</v>
      </c>
      <c r="AR104" s="32">
        <f t="shared" si="49"/>
        <v>10357.900000000001</v>
      </c>
      <c r="AS104" s="32">
        <f t="shared" si="50"/>
        <v>32462</v>
      </c>
      <c r="AT104" s="36">
        <f t="shared" si="51"/>
        <v>35175</v>
      </c>
      <c r="AU104" s="33"/>
      <c r="AV104" s="33">
        <f t="shared" si="52"/>
        <v>1</v>
      </c>
      <c r="AX104">
        <v>35112</v>
      </c>
      <c r="AY104" s="71">
        <f t="shared" si="53"/>
        <v>1.7942583732057417E-3</v>
      </c>
    </row>
    <row r="105" spans="1:51" ht="15" customHeight="1" x14ac:dyDescent="0.25">
      <c r="A105">
        <v>11</v>
      </c>
      <c r="B105">
        <v>300</v>
      </c>
      <c r="C105" t="s">
        <v>1019</v>
      </c>
      <c r="D105" t="s">
        <v>1020</v>
      </c>
      <c r="E105" s="39" t="s">
        <v>59</v>
      </c>
      <c r="F105" s="32">
        <v>37174</v>
      </c>
      <c r="G105" s="43">
        <v>142</v>
      </c>
      <c r="H105" s="47">
        <f t="shared" si="27"/>
        <v>2.1522883443830563</v>
      </c>
      <c r="I105">
        <v>0</v>
      </c>
      <c r="J105">
        <v>29</v>
      </c>
      <c r="K105" s="33">
        <f t="shared" si="28"/>
        <v>0</v>
      </c>
      <c r="L105" s="33">
        <v>169</v>
      </c>
      <c r="M105" s="33">
        <v>153</v>
      </c>
      <c r="N105" s="33">
        <v>147</v>
      </c>
      <c r="O105" s="33">
        <v>110</v>
      </c>
      <c r="P105" s="42">
        <v>116</v>
      </c>
      <c r="Q105" s="43">
        <v>143</v>
      </c>
      <c r="R105" s="40">
        <f t="shared" si="29"/>
        <v>169</v>
      </c>
      <c r="S105" s="34">
        <f t="shared" si="30"/>
        <v>15.98</v>
      </c>
      <c r="T105" s="43">
        <v>1041500</v>
      </c>
      <c r="U105" s="43">
        <v>7692834</v>
      </c>
      <c r="V105" s="54">
        <f t="shared" si="31"/>
        <v>13.538574000000001</v>
      </c>
      <c r="W105" s="32">
        <v>13</v>
      </c>
      <c r="X105">
        <v>59</v>
      </c>
      <c r="Y105">
        <f t="shared" si="32"/>
        <v>22.03</v>
      </c>
      <c r="Z105" s="46">
        <v>77958</v>
      </c>
      <c r="AA105" s="41">
        <v>20080</v>
      </c>
      <c r="AB105" s="33">
        <f t="shared" si="33"/>
        <v>0.42007800000000001</v>
      </c>
      <c r="AC105" s="33" t="str">
        <f t="shared" si="34"/>
        <v/>
      </c>
      <c r="AD105" s="33" t="str">
        <f t="shared" si="35"/>
        <v/>
      </c>
      <c r="AE105" s="62">
        <f t="shared" si="36"/>
        <v>671.87799264229636</v>
      </c>
      <c r="AF105" s="62">
        <f t="shared" si="37"/>
        <v>0</v>
      </c>
      <c r="AG105" s="62">
        <f t="shared" si="38"/>
        <v>0</v>
      </c>
      <c r="AH105" s="62" t="str">
        <f t="shared" si="39"/>
        <v/>
      </c>
      <c r="AI105" s="33" t="str">
        <f t="shared" si="40"/>
        <v/>
      </c>
      <c r="AJ105" s="33" t="str">
        <f t="shared" si="41"/>
        <v/>
      </c>
      <c r="AK105" s="34">
        <f t="shared" si="42"/>
        <v>671.88</v>
      </c>
      <c r="AL105" s="34">
        <f t="shared" si="43"/>
        <v>715.55</v>
      </c>
      <c r="AM105" s="32">
        <f t="shared" si="44"/>
        <v>68860</v>
      </c>
      <c r="AN105" s="35">
        <f t="shared" si="45"/>
        <v>5.3758495219872974E-3</v>
      </c>
      <c r="AO105" s="32">
        <f t="shared" si="46"/>
        <v>170.3391679536895</v>
      </c>
      <c r="AP105" s="32">
        <f t="shared" si="47"/>
        <v>37344</v>
      </c>
      <c r="AQ105" s="32">
        <f t="shared" si="48"/>
        <v>1420</v>
      </c>
      <c r="AR105" s="32">
        <f t="shared" si="49"/>
        <v>1004</v>
      </c>
      <c r="AS105" s="32">
        <f t="shared" si="50"/>
        <v>36170</v>
      </c>
      <c r="AT105" s="36">
        <f t="shared" si="51"/>
        <v>37344</v>
      </c>
      <c r="AU105" s="33"/>
      <c r="AV105" s="33">
        <f t="shared" si="52"/>
        <v>1</v>
      </c>
      <c r="AX105">
        <v>37174</v>
      </c>
      <c r="AY105" s="71">
        <f t="shared" si="53"/>
        <v>4.5730887179211274E-3</v>
      </c>
    </row>
    <row r="106" spans="1:51" ht="15" customHeight="1" x14ac:dyDescent="0.25">
      <c r="A106">
        <v>11</v>
      </c>
      <c r="B106">
        <v>400</v>
      </c>
      <c r="C106" t="s">
        <v>1067</v>
      </c>
      <c r="D106" t="s">
        <v>1068</v>
      </c>
      <c r="E106" s="39" t="s">
        <v>83</v>
      </c>
      <c r="F106" s="32">
        <v>9115</v>
      </c>
      <c r="G106" s="43">
        <v>30</v>
      </c>
      <c r="H106" s="47">
        <f t="shared" si="27"/>
        <v>1.4771212547196624</v>
      </c>
      <c r="I106">
        <v>0</v>
      </c>
      <c r="J106">
        <v>8</v>
      </c>
      <c r="K106" s="33">
        <f t="shared" si="28"/>
        <v>0</v>
      </c>
      <c r="L106" s="33">
        <v>44</v>
      </c>
      <c r="M106" s="33">
        <v>50</v>
      </c>
      <c r="N106" s="33">
        <v>43</v>
      </c>
      <c r="O106" s="33">
        <v>38</v>
      </c>
      <c r="P106" s="42">
        <v>47</v>
      </c>
      <c r="Q106" s="43">
        <v>26</v>
      </c>
      <c r="R106" s="40">
        <f t="shared" si="29"/>
        <v>50</v>
      </c>
      <c r="S106" s="34">
        <f t="shared" si="30"/>
        <v>40</v>
      </c>
      <c r="T106" s="43">
        <v>116600</v>
      </c>
      <c r="U106" s="43">
        <v>1371190</v>
      </c>
      <c r="V106" s="54">
        <f t="shared" si="31"/>
        <v>8.5035629999999998</v>
      </c>
      <c r="W106" s="32">
        <v>2</v>
      </c>
      <c r="X106">
        <v>7</v>
      </c>
      <c r="Y106">
        <f t="shared" si="32"/>
        <v>28.57</v>
      </c>
      <c r="Z106" s="46">
        <v>14510</v>
      </c>
      <c r="AA106" s="41">
        <v>4000</v>
      </c>
      <c r="AB106" s="33">
        <f t="shared" si="33"/>
        <v>0.42007800000000001</v>
      </c>
      <c r="AC106" s="33" t="str">
        <f t="shared" si="34"/>
        <v/>
      </c>
      <c r="AD106" s="33" t="str">
        <f t="shared" si="35"/>
        <v/>
      </c>
      <c r="AE106" s="62">
        <f t="shared" si="36"/>
        <v>522.74911137871493</v>
      </c>
      <c r="AF106" s="62">
        <f t="shared" si="37"/>
        <v>0</v>
      </c>
      <c r="AG106" s="62">
        <f t="shared" si="38"/>
        <v>0</v>
      </c>
      <c r="AH106" s="62" t="str">
        <f t="shared" si="39"/>
        <v/>
      </c>
      <c r="AI106" s="33" t="str">
        <f t="shared" si="40"/>
        <v/>
      </c>
      <c r="AJ106" s="33" t="str">
        <f t="shared" si="41"/>
        <v/>
      </c>
      <c r="AK106" s="34">
        <f t="shared" si="42"/>
        <v>522.75</v>
      </c>
      <c r="AL106" s="34">
        <f t="shared" si="43"/>
        <v>556.73</v>
      </c>
      <c r="AM106" s="32">
        <f t="shared" si="44"/>
        <v>10607</v>
      </c>
      <c r="AN106" s="35">
        <f t="shared" si="45"/>
        <v>5.3758495219872974E-3</v>
      </c>
      <c r="AO106" s="32">
        <f t="shared" si="46"/>
        <v>8.0207674868050471</v>
      </c>
      <c r="AP106" s="32">
        <f t="shared" si="47"/>
        <v>9123</v>
      </c>
      <c r="AQ106" s="32">
        <f t="shared" si="48"/>
        <v>300</v>
      </c>
      <c r="AR106" s="32">
        <f t="shared" si="49"/>
        <v>200</v>
      </c>
      <c r="AS106" s="32">
        <f t="shared" si="50"/>
        <v>8915</v>
      </c>
      <c r="AT106" s="36">
        <f t="shared" si="51"/>
        <v>9123</v>
      </c>
      <c r="AU106" s="33"/>
      <c r="AV106" s="33">
        <f t="shared" si="52"/>
        <v>1</v>
      </c>
      <c r="AX106">
        <v>9115</v>
      </c>
      <c r="AY106" s="71">
        <f t="shared" si="53"/>
        <v>8.7767416346681295E-4</v>
      </c>
    </row>
    <row r="107" spans="1:51" ht="15" customHeight="1" x14ac:dyDescent="0.25">
      <c r="A107">
        <v>11</v>
      </c>
      <c r="B107">
        <v>500</v>
      </c>
      <c r="C107" t="s">
        <v>1345</v>
      </c>
      <c r="D107" t="s">
        <v>1346</v>
      </c>
      <c r="E107" s="39" t="s">
        <v>221</v>
      </c>
      <c r="F107" s="32">
        <v>0</v>
      </c>
      <c r="G107" s="43">
        <v>1090</v>
      </c>
      <c r="H107" s="47">
        <f t="shared" si="27"/>
        <v>3.0374264979406238</v>
      </c>
      <c r="I107">
        <v>27</v>
      </c>
      <c r="J107">
        <v>837</v>
      </c>
      <c r="K107" s="33">
        <f t="shared" si="28"/>
        <v>3.2258</v>
      </c>
      <c r="L107" s="33">
        <v>440</v>
      </c>
      <c r="M107" s="33">
        <v>586</v>
      </c>
      <c r="N107" s="33">
        <v>687</v>
      </c>
      <c r="O107" s="33">
        <v>978</v>
      </c>
      <c r="P107" s="40">
        <v>1004</v>
      </c>
      <c r="Q107" s="43">
        <v>986</v>
      </c>
      <c r="R107" s="40">
        <f t="shared" si="29"/>
        <v>1004</v>
      </c>
      <c r="S107" s="34">
        <f t="shared" si="30"/>
        <v>0</v>
      </c>
      <c r="T107" s="43">
        <v>8960000</v>
      </c>
      <c r="U107" s="43">
        <v>1058507698</v>
      </c>
      <c r="V107" s="54">
        <f t="shared" si="31"/>
        <v>0.84647499999999998</v>
      </c>
      <c r="W107" s="32">
        <v>336</v>
      </c>
      <c r="X107">
        <v>1173</v>
      </c>
      <c r="Y107">
        <f t="shared" si="32"/>
        <v>28.64</v>
      </c>
      <c r="Z107" s="46">
        <v>11743173</v>
      </c>
      <c r="AA107" s="41">
        <v>1132932</v>
      </c>
      <c r="AB107" s="33">
        <f t="shared" si="33"/>
        <v>0.42007800000000001</v>
      </c>
      <c r="AC107" s="33" t="str">
        <f t="shared" si="34"/>
        <v/>
      </c>
      <c r="AD107" s="33" t="str">
        <f t="shared" si="35"/>
        <v/>
      </c>
      <c r="AE107" s="62">
        <f t="shared" si="36"/>
        <v>867.38465258563122</v>
      </c>
      <c r="AF107" s="62">
        <f t="shared" si="37"/>
        <v>0</v>
      </c>
      <c r="AG107" s="62">
        <f t="shared" si="38"/>
        <v>0</v>
      </c>
      <c r="AH107" s="62" t="str">
        <f t="shared" si="39"/>
        <v/>
      </c>
      <c r="AI107" s="33" t="str">
        <f t="shared" si="40"/>
        <v/>
      </c>
      <c r="AJ107" s="33" t="str">
        <f t="shared" si="41"/>
        <v/>
      </c>
      <c r="AK107" s="34">
        <f t="shared" si="42"/>
        <v>867.38</v>
      </c>
      <c r="AL107" s="34">
        <f t="shared" si="43"/>
        <v>923.75</v>
      </c>
      <c r="AM107" s="32">
        <f t="shared" si="44"/>
        <v>0</v>
      </c>
      <c r="AN107" s="35">
        <f t="shared" si="45"/>
        <v>5.3758495219872974E-3</v>
      </c>
      <c r="AO107" s="32">
        <f t="shared" si="46"/>
        <v>0</v>
      </c>
      <c r="AP107" s="32">
        <f t="shared" si="47"/>
        <v>0</v>
      </c>
      <c r="AQ107" s="32">
        <f t="shared" si="48"/>
        <v>10900</v>
      </c>
      <c r="AR107" s="32">
        <f t="shared" si="49"/>
        <v>56646.600000000006</v>
      </c>
      <c r="AS107" s="32">
        <f t="shared" si="50"/>
        <v>-10900</v>
      </c>
      <c r="AT107" s="36">
        <f t="shared" si="51"/>
        <v>0</v>
      </c>
      <c r="AU107" s="33"/>
      <c r="AV107" s="33">
        <f t="shared" si="52"/>
        <v>0</v>
      </c>
      <c r="AX107">
        <v>0</v>
      </c>
      <c r="AY107" s="71" t="e">
        <f t="shared" si="53"/>
        <v>#DIV/0!</v>
      </c>
    </row>
    <row r="108" spans="1:51" ht="15" customHeight="1" x14ac:dyDescent="0.25">
      <c r="A108">
        <v>11</v>
      </c>
      <c r="B108">
        <v>600</v>
      </c>
      <c r="C108" t="s">
        <v>1147</v>
      </c>
      <c r="D108" t="s">
        <v>1148</v>
      </c>
      <c r="E108" s="39" t="s">
        <v>123</v>
      </c>
      <c r="F108" s="32">
        <v>380487</v>
      </c>
      <c r="G108" s="43">
        <v>696</v>
      </c>
      <c r="H108" s="47">
        <f t="shared" si="27"/>
        <v>2.842609239610562</v>
      </c>
      <c r="I108">
        <v>69</v>
      </c>
      <c r="J108">
        <v>260</v>
      </c>
      <c r="K108" s="33">
        <f t="shared" si="28"/>
        <v>26.538499999999999</v>
      </c>
      <c r="L108" s="33">
        <v>1317</v>
      </c>
      <c r="M108" s="33">
        <v>1001</v>
      </c>
      <c r="N108" s="33">
        <v>923</v>
      </c>
      <c r="O108" s="33">
        <v>860</v>
      </c>
      <c r="P108" s="42">
        <v>770</v>
      </c>
      <c r="Q108" s="43">
        <v>675</v>
      </c>
      <c r="R108" s="40">
        <f t="shared" si="29"/>
        <v>1317</v>
      </c>
      <c r="S108" s="34">
        <f t="shared" si="30"/>
        <v>47.15</v>
      </c>
      <c r="T108" s="43">
        <v>12563700</v>
      </c>
      <c r="U108" s="43">
        <v>34614712</v>
      </c>
      <c r="V108" s="54">
        <f t="shared" si="31"/>
        <v>36.295839000000001</v>
      </c>
      <c r="W108" s="32">
        <v>121</v>
      </c>
      <c r="X108">
        <v>492</v>
      </c>
      <c r="Y108">
        <f t="shared" si="32"/>
        <v>24.59</v>
      </c>
      <c r="Z108" s="46">
        <v>435057</v>
      </c>
      <c r="AA108" s="41">
        <v>375604</v>
      </c>
      <c r="AB108" s="33">
        <f t="shared" si="33"/>
        <v>0.42007800000000001</v>
      </c>
      <c r="AC108" s="33" t="str">
        <f t="shared" si="34"/>
        <v/>
      </c>
      <c r="AD108" s="33" t="str">
        <f t="shared" si="35"/>
        <v/>
      </c>
      <c r="AE108" s="62">
        <f t="shared" si="36"/>
        <v>824.35400101746211</v>
      </c>
      <c r="AF108" s="62">
        <f t="shared" si="37"/>
        <v>0</v>
      </c>
      <c r="AG108" s="62">
        <f t="shared" si="38"/>
        <v>0</v>
      </c>
      <c r="AH108" s="62" t="str">
        <f t="shared" si="39"/>
        <v/>
      </c>
      <c r="AI108" s="33" t="str">
        <f t="shared" si="40"/>
        <v/>
      </c>
      <c r="AJ108" s="33" t="str">
        <f t="shared" si="41"/>
        <v/>
      </c>
      <c r="AK108" s="34">
        <f t="shared" si="42"/>
        <v>824.35</v>
      </c>
      <c r="AL108" s="34">
        <f t="shared" si="43"/>
        <v>877.93</v>
      </c>
      <c r="AM108" s="32">
        <f t="shared" si="44"/>
        <v>428281</v>
      </c>
      <c r="AN108" s="35">
        <f t="shared" si="45"/>
        <v>5.3758495219872974E-3</v>
      </c>
      <c r="AO108" s="32">
        <f t="shared" si="46"/>
        <v>256.93335205386092</v>
      </c>
      <c r="AP108" s="32">
        <f t="shared" si="47"/>
        <v>380744</v>
      </c>
      <c r="AQ108" s="32">
        <f t="shared" si="48"/>
        <v>6960</v>
      </c>
      <c r="AR108" s="32">
        <f t="shared" si="49"/>
        <v>18780.2</v>
      </c>
      <c r="AS108" s="32">
        <f t="shared" si="50"/>
        <v>373527</v>
      </c>
      <c r="AT108" s="36">
        <f t="shared" si="51"/>
        <v>380744</v>
      </c>
      <c r="AU108" s="33"/>
      <c r="AV108" s="33">
        <f t="shared" si="52"/>
        <v>1</v>
      </c>
      <c r="AX108">
        <v>380487</v>
      </c>
      <c r="AY108" s="71">
        <f t="shared" si="53"/>
        <v>6.7545014678556696E-4</v>
      </c>
    </row>
    <row r="109" spans="1:51" ht="15" customHeight="1" x14ac:dyDescent="0.25">
      <c r="A109">
        <v>11</v>
      </c>
      <c r="B109">
        <v>700</v>
      </c>
      <c r="C109" t="s">
        <v>1423</v>
      </c>
      <c r="D109" t="s">
        <v>1424</v>
      </c>
      <c r="E109" s="39" t="s">
        <v>259</v>
      </c>
      <c r="F109" s="32">
        <v>0</v>
      </c>
      <c r="G109" s="43">
        <v>124</v>
      </c>
      <c r="H109" s="47">
        <f t="shared" si="27"/>
        <v>2.0934216851622351</v>
      </c>
      <c r="I109">
        <v>11</v>
      </c>
      <c r="J109">
        <v>135</v>
      </c>
      <c r="K109" s="33">
        <f t="shared" si="28"/>
        <v>8.1480999999999995</v>
      </c>
      <c r="L109" s="33">
        <v>147</v>
      </c>
      <c r="M109" s="33">
        <v>192</v>
      </c>
      <c r="N109" s="33">
        <v>118</v>
      </c>
      <c r="O109" s="33">
        <v>101</v>
      </c>
      <c r="P109" s="42">
        <v>110</v>
      </c>
      <c r="Q109" s="43">
        <v>123</v>
      </c>
      <c r="R109" s="40">
        <f t="shared" si="29"/>
        <v>192</v>
      </c>
      <c r="S109" s="34">
        <f t="shared" si="30"/>
        <v>35.42</v>
      </c>
      <c r="T109" s="43">
        <v>307100</v>
      </c>
      <c r="U109" s="43">
        <v>28383422</v>
      </c>
      <c r="V109" s="54">
        <f t="shared" si="31"/>
        <v>1.0819700000000001</v>
      </c>
      <c r="W109" s="32">
        <v>40</v>
      </c>
      <c r="X109">
        <v>147</v>
      </c>
      <c r="Y109">
        <f t="shared" si="32"/>
        <v>27.21</v>
      </c>
      <c r="Z109" s="46">
        <v>292540</v>
      </c>
      <c r="AA109" s="41">
        <v>82805</v>
      </c>
      <c r="AB109" s="33">
        <f t="shared" si="33"/>
        <v>0.42007800000000001</v>
      </c>
      <c r="AC109" s="33" t="str">
        <f t="shared" si="34"/>
        <v/>
      </c>
      <c r="AD109" s="33" t="str">
        <f t="shared" si="35"/>
        <v/>
      </c>
      <c r="AE109" s="62">
        <f t="shared" si="36"/>
        <v>658.87570155357901</v>
      </c>
      <c r="AF109" s="62">
        <f t="shared" si="37"/>
        <v>0</v>
      </c>
      <c r="AG109" s="62">
        <f t="shared" si="38"/>
        <v>0</v>
      </c>
      <c r="AH109" s="62" t="str">
        <f t="shared" si="39"/>
        <v/>
      </c>
      <c r="AI109" s="33" t="str">
        <f t="shared" si="40"/>
        <v/>
      </c>
      <c r="AJ109" s="33" t="str">
        <f t="shared" si="41"/>
        <v/>
      </c>
      <c r="AK109" s="34">
        <f t="shared" si="42"/>
        <v>658.88</v>
      </c>
      <c r="AL109" s="34">
        <f t="shared" si="43"/>
        <v>701.7</v>
      </c>
      <c r="AM109" s="32">
        <f t="shared" si="44"/>
        <v>0</v>
      </c>
      <c r="AN109" s="35">
        <f t="shared" si="45"/>
        <v>5.3758495219872974E-3</v>
      </c>
      <c r="AO109" s="32">
        <f t="shared" si="46"/>
        <v>0</v>
      </c>
      <c r="AP109" s="32">
        <f t="shared" si="47"/>
        <v>0</v>
      </c>
      <c r="AQ109" s="32">
        <f t="shared" si="48"/>
        <v>1240</v>
      </c>
      <c r="AR109" s="32">
        <f t="shared" si="49"/>
        <v>4140.25</v>
      </c>
      <c r="AS109" s="32">
        <f t="shared" si="50"/>
        <v>-1240</v>
      </c>
      <c r="AT109" s="36">
        <f t="shared" si="51"/>
        <v>0</v>
      </c>
      <c r="AU109" s="33"/>
      <c r="AV109" s="33">
        <f t="shared" si="52"/>
        <v>0</v>
      </c>
      <c r="AX109">
        <v>0</v>
      </c>
      <c r="AY109" s="71" t="e">
        <f t="shared" si="53"/>
        <v>#DIV/0!</v>
      </c>
    </row>
    <row r="110" spans="1:51" ht="15" customHeight="1" x14ac:dyDescent="0.25">
      <c r="A110">
        <v>11</v>
      </c>
      <c r="B110">
        <v>900</v>
      </c>
      <c r="C110" t="s">
        <v>1555</v>
      </c>
      <c r="D110" t="s">
        <v>1556</v>
      </c>
      <c r="E110" s="39" t="s">
        <v>325</v>
      </c>
      <c r="F110" s="32">
        <v>0</v>
      </c>
      <c r="G110" s="43">
        <v>310</v>
      </c>
      <c r="H110" s="47">
        <f t="shared" si="27"/>
        <v>2.4913616938342726</v>
      </c>
      <c r="I110">
        <v>28</v>
      </c>
      <c r="J110">
        <v>220</v>
      </c>
      <c r="K110" s="33">
        <f t="shared" si="28"/>
        <v>12.7273</v>
      </c>
      <c r="L110" s="33">
        <v>220</v>
      </c>
      <c r="M110" s="33">
        <v>285</v>
      </c>
      <c r="N110" s="33">
        <v>245</v>
      </c>
      <c r="O110" s="33">
        <v>285</v>
      </c>
      <c r="P110" s="42">
        <v>313</v>
      </c>
      <c r="Q110" s="43">
        <v>294</v>
      </c>
      <c r="R110" s="40">
        <f t="shared" si="29"/>
        <v>313</v>
      </c>
      <c r="S110" s="34">
        <f t="shared" si="30"/>
        <v>0.96</v>
      </c>
      <c r="T110" s="43">
        <v>12514600</v>
      </c>
      <c r="U110" s="43">
        <v>55906377</v>
      </c>
      <c r="V110" s="54">
        <f t="shared" si="31"/>
        <v>22.384924000000002</v>
      </c>
      <c r="W110" s="32">
        <v>63</v>
      </c>
      <c r="X110">
        <v>302</v>
      </c>
      <c r="Y110">
        <f t="shared" si="32"/>
        <v>20.86</v>
      </c>
      <c r="Z110" s="46">
        <v>684902</v>
      </c>
      <c r="AA110" s="41">
        <v>303861</v>
      </c>
      <c r="AB110" s="33">
        <f t="shared" si="33"/>
        <v>0.42007800000000001</v>
      </c>
      <c r="AC110" s="33" t="str">
        <f t="shared" si="34"/>
        <v/>
      </c>
      <c r="AD110" s="33" t="str">
        <f t="shared" si="35"/>
        <v/>
      </c>
      <c r="AE110" s="62">
        <f t="shared" si="36"/>
        <v>746.77149684903259</v>
      </c>
      <c r="AF110" s="62">
        <f t="shared" si="37"/>
        <v>0</v>
      </c>
      <c r="AG110" s="62">
        <f t="shared" si="38"/>
        <v>0</v>
      </c>
      <c r="AH110" s="62" t="str">
        <f t="shared" si="39"/>
        <v/>
      </c>
      <c r="AI110" s="33" t="str">
        <f t="shared" si="40"/>
        <v/>
      </c>
      <c r="AJ110" s="33" t="str">
        <f t="shared" si="41"/>
        <v/>
      </c>
      <c r="AK110" s="34">
        <f t="shared" si="42"/>
        <v>746.77</v>
      </c>
      <c r="AL110" s="34">
        <f t="shared" si="43"/>
        <v>795.3</v>
      </c>
      <c r="AM110" s="32">
        <f t="shared" si="44"/>
        <v>0</v>
      </c>
      <c r="AN110" s="35">
        <f t="shared" si="45"/>
        <v>5.3758495219872974E-3</v>
      </c>
      <c r="AO110" s="32">
        <f t="shared" si="46"/>
        <v>0</v>
      </c>
      <c r="AP110" s="32">
        <f t="shared" si="47"/>
        <v>0</v>
      </c>
      <c r="AQ110" s="32">
        <f t="shared" si="48"/>
        <v>3100</v>
      </c>
      <c r="AR110" s="32">
        <f t="shared" si="49"/>
        <v>15193.050000000001</v>
      </c>
      <c r="AS110" s="32">
        <f t="shared" si="50"/>
        <v>-3100</v>
      </c>
      <c r="AT110" s="36">
        <f t="shared" si="51"/>
        <v>0</v>
      </c>
      <c r="AU110" s="33"/>
      <c r="AV110" s="33">
        <f t="shared" si="52"/>
        <v>0</v>
      </c>
      <c r="AX110">
        <v>0</v>
      </c>
      <c r="AY110" s="71" t="e">
        <f t="shared" si="53"/>
        <v>#DIV/0!</v>
      </c>
    </row>
    <row r="111" spans="1:51" ht="15" customHeight="1" x14ac:dyDescent="0.25">
      <c r="A111">
        <v>11</v>
      </c>
      <c r="B111">
        <v>1000</v>
      </c>
      <c r="C111" t="s">
        <v>1837</v>
      </c>
      <c r="D111" t="s">
        <v>1838</v>
      </c>
      <c r="E111" s="39" t="s">
        <v>466</v>
      </c>
      <c r="F111" s="32">
        <v>0</v>
      </c>
      <c r="G111" s="43">
        <v>154</v>
      </c>
      <c r="H111" s="47">
        <f t="shared" si="27"/>
        <v>2.1875207208364631</v>
      </c>
      <c r="I111">
        <v>4</v>
      </c>
      <c r="J111">
        <v>163</v>
      </c>
      <c r="K111" s="33">
        <f t="shared" si="28"/>
        <v>2.4539999999999997</v>
      </c>
      <c r="L111" s="33">
        <v>171</v>
      </c>
      <c r="M111" s="33">
        <v>191</v>
      </c>
      <c r="N111" s="33">
        <v>224</v>
      </c>
      <c r="O111" s="33">
        <v>180</v>
      </c>
      <c r="P111" s="42">
        <v>156</v>
      </c>
      <c r="Q111" s="43">
        <v>153</v>
      </c>
      <c r="R111" s="40">
        <f t="shared" si="29"/>
        <v>224</v>
      </c>
      <c r="S111" s="34">
        <f t="shared" si="30"/>
        <v>31.25</v>
      </c>
      <c r="T111" s="43">
        <v>7564200</v>
      </c>
      <c r="U111" s="43">
        <v>61267618</v>
      </c>
      <c r="V111" s="54">
        <f t="shared" si="31"/>
        <v>12.346163000000001</v>
      </c>
      <c r="W111" s="32">
        <v>76</v>
      </c>
      <c r="X111">
        <v>152</v>
      </c>
      <c r="Y111">
        <f t="shared" si="32"/>
        <v>50</v>
      </c>
      <c r="Z111" s="46">
        <v>645218</v>
      </c>
      <c r="AA111" s="41">
        <v>285997</v>
      </c>
      <c r="AB111" s="33">
        <f t="shared" si="33"/>
        <v>0.42007800000000001</v>
      </c>
      <c r="AC111" s="33" t="str">
        <f t="shared" si="34"/>
        <v/>
      </c>
      <c r="AD111" s="33" t="str">
        <f t="shared" si="35"/>
        <v/>
      </c>
      <c r="AE111" s="62">
        <f t="shared" si="36"/>
        <v>679.6600142561955</v>
      </c>
      <c r="AF111" s="62">
        <f t="shared" si="37"/>
        <v>0</v>
      </c>
      <c r="AG111" s="62">
        <f t="shared" si="38"/>
        <v>0</v>
      </c>
      <c r="AH111" s="62" t="str">
        <f t="shared" si="39"/>
        <v/>
      </c>
      <c r="AI111" s="33" t="str">
        <f t="shared" si="40"/>
        <v/>
      </c>
      <c r="AJ111" s="33" t="str">
        <f t="shared" si="41"/>
        <v/>
      </c>
      <c r="AK111" s="34">
        <f t="shared" si="42"/>
        <v>679.66</v>
      </c>
      <c r="AL111" s="34">
        <f t="shared" si="43"/>
        <v>723.83</v>
      </c>
      <c r="AM111" s="32">
        <f t="shared" si="44"/>
        <v>0</v>
      </c>
      <c r="AN111" s="35">
        <f t="shared" si="45"/>
        <v>5.3758495219872974E-3</v>
      </c>
      <c r="AO111" s="32">
        <f t="shared" si="46"/>
        <v>0</v>
      </c>
      <c r="AP111" s="32">
        <f t="shared" si="47"/>
        <v>0</v>
      </c>
      <c r="AQ111" s="32">
        <f t="shared" si="48"/>
        <v>1540</v>
      </c>
      <c r="AR111" s="32">
        <f t="shared" si="49"/>
        <v>14299.85</v>
      </c>
      <c r="AS111" s="32">
        <f t="shared" si="50"/>
        <v>-1540</v>
      </c>
      <c r="AT111" s="36">
        <f t="shared" si="51"/>
        <v>0</v>
      </c>
      <c r="AU111" s="33"/>
      <c r="AV111" s="33">
        <f t="shared" si="52"/>
        <v>0</v>
      </c>
      <c r="AX111">
        <v>0</v>
      </c>
      <c r="AY111" s="71" t="e">
        <f t="shared" si="53"/>
        <v>#DIV/0!</v>
      </c>
    </row>
    <row r="112" spans="1:51" ht="15" customHeight="1" x14ac:dyDescent="0.25">
      <c r="A112">
        <v>11</v>
      </c>
      <c r="B112">
        <v>1200</v>
      </c>
      <c r="C112" t="s">
        <v>1763</v>
      </c>
      <c r="D112" t="s">
        <v>1764</v>
      </c>
      <c r="E112" s="39" t="s">
        <v>429</v>
      </c>
      <c r="F112" s="32">
        <v>0</v>
      </c>
      <c r="G112" s="43">
        <v>1129</v>
      </c>
      <c r="H112" s="47">
        <f t="shared" si="27"/>
        <v>3.0526939419249679</v>
      </c>
      <c r="I112">
        <v>30</v>
      </c>
      <c r="J112">
        <v>1060</v>
      </c>
      <c r="K112" s="33">
        <f t="shared" si="28"/>
        <v>2.8302</v>
      </c>
      <c r="L112" s="33">
        <v>410</v>
      </c>
      <c r="M112" s="33">
        <v>583</v>
      </c>
      <c r="N112" s="33">
        <v>693</v>
      </c>
      <c r="O112" s="33">
        <v>966</v>
      </c>
      <c r="P112" s="40">
        <v>1004</v>
      </c>
      <c r="Q112" s="43">
        <v>1056</v>
      </c>
      <c r="R112" s="40">
        <f t="shared" si="29"/>
        <v>1056</v>
      </c>
      <c r="S112" s="34">
        <f t="shared" si="30"/>
        <v>0</v>
      </c>
      <c r="T112" s="43">
        <v>5619100</v>
      </c>
      <c r="U112" s="43">
        <v>1130050266</v>
      </c>
      <c r="V112" s="54">
        <f t="shared" si="31"/>
        <v>0.49724299999999999</v>
      </c>
      <c r="W112" s="32">
        <v>345</v>
      </c>
      <c r="X112">
        <v>1117</v>
      </c>
      <c r="Y112">
        <f t="shared" si="32"/>
        <v>30.89</v>
      </c>
      <c r="Z112" s="46">
        <v>11622256</v>
      </c>
      <c r="AA112" s="41">
        <v>1914528</v>
      </c>
      <c r="AB112" s="33">
        <f t="shared" si="33"/>
        <v>0.42007800000000001</v>
      </c>
      <c r="AC112" s="33" t="str">
        <f t="shared" si="34"/>
        <v/>
      </c>
      <c r="AD112" s="33" t="str">
        <f t="shared" si="35"/>
        <v/>
      </c>
      <c r="AE112" s="62">
        <f t="shared" si="36"/>
        <v>870.75687981056114</v>
      </c>
      <c r="AF112" s="62">
        <f t="shared" si="37"/>
        <v>0</v>
      </c>
      <c r="AG112" s="62">
        <f t="shared" si="38"/>
        <v>0</v>
      </c>
      <c r="AH112" s="62" t="str">
        <f t="shared" si="39"/>
        <v/>
      </c>
      <c r="AI112" s="33" t="str">
        <f t="shared" si="40"/>
        <v/>
      </c>
      <c r="AJ112" s="33" t="str">
        <f t="shared" si="41"/>
        <v/>
      </c>
      <c r="AK112" s="34">
        <f t="shared" si="42"/>
        <v>870.76</v>
      </c>
      <c r="AL112" s="34">
        <f t="shared" si="43"/>
        <v>927.35</v>
      </c>
      <c r="AM112" s="32">
        <f t="shared" si="44"/>
        <v>0</v>
      </c>
      <c r="AN112" s="35">
        <f t="shared" si="45"/>
        <v>5.3758495219872974E-3</v>
      </c>
      <c r="AO112" s="32">
        <f t="shared" si="46"/>
        <v>0</v>
      </c>
      <c r="AP112" s="32">
        <f t="shared" si="47"/>
        <v>0</v>
      </c>
      <c r="AQ112" s="32">
        <f t="shared" si="48"/>
        <v>11290</v>
      </c>
      <c r="AR112" s="32">
        <f t="shared" si="49"/>
        <v>95726.400000000009</v>
      </c>
      <c r="AS112" s="32">
        <f t="shared" si="50"/>
        <v>-11290</v>
      </c>
      <c r="AT112" s="36">
        <f t="shared" si="51"/>
        <v>0</v>
      </c>
      <c r="AU112" s="33"/>
      <c r="AV112" s="33">
        <f t="shared" si="52"/>
        <v>0</v>
      </c>
      <c r="AX112">
        <v>0</v>
      </c>
      <c r="AY112" s="71" t="e">
        <f t="shared" si="53"/>
        <v>#DIV/0!</v>
      </c>
    </row>
    <row r="113" spans="1:51" ht="15" customHeight="1" x14ac:dyDescent="0.25">
      <c r="A113">
        <v>11</v>
      </c>
      <c r="B113">
        <v>1500</v>
      </c>
      <c r="C113" t="s">
        <v>2139</v>
      </c>
      <c r="D113" t="s">
        <v>2140</v>
      </c>
      <c r="E113" s="39" t="s">
        <v>617</v>
      </c>
      <c r="F113" s="32">
        <v>144971</v>
      </c>
      <c r="G113" s="43">
        <v>534</v>
      </c>
      <c r="H113" s="47">
        <f t="shared" si="27"/>
        <v>2.7275412570285562</v>
      </c>
      <c r="I113">
        <v>32</v>
      </c>
      <c r="J113">
        <v>206</v>
      </c>
      <c r="K113" s="33">
        <f t="shared" si="28"/>
        <v>15.534000000000001</v>
      </c>
      <c r="L113" s="33">
        <v>374</v>
      </c>
      <c r="M113" s="33">
        <v>341</v>
      </c>
      <c r="N113" s="33">
        <v>306</v>
      </c>
      <c r="O113" s="33">
        <v>420</v>
      </c>
      <c r="P113" s="42">
        <v>469</v>
      </c>
      <c r="Q113" s="43">
        <v>507</v>
      </c>
      <c r="R113" s="40">
        <f t="shared" si="29"/>
        <v>507</v>
      </c>
      <c r="S113" s="34">
        <f t="shared" si="30"/>
        <v>0</v>
      </c>
      <c r="T113" s="43">
        <v>10182400</v>
      </c>
      <c r="U113" s="43">
        <v>51169222</v>
      </c>
      <c r="V113" s="54">
        <f t="shared" si="31"/>
        <v>19.899462</v>
      </c>
      <c r="W113" s="32">
        <v>103</v>
      </c>
      <c r="X113">
        <v>494</v>
      </c>
      <c r="Y113">
        <f t="shared" si="32"/>
        <v>20.85</v>
      </c>
      <c r="Z113" s="46">
        <v>562382</v>
      </c>
      <c r="AA113" s="41">
        <v>375756</v>
      </c>
      <c r="AB113" s="33">
        <f t="shared" si="33"/>
        <v>0.42007800000000001</v>
      </c>
      <c r="AC113" s="33" t="str">
        <f t="shared" si="34"/>
        <v/>
      </c>
      <c r="AD113" s="33" t="str">
        <f t="shared" si="35"/>
        <v/>
      </c>
      <c r="AE113" s="62">
        <f t="shared" si="36"/>
        <v>798.93813022869642</v>
      </c>
      <c r="AF113" s="62">
        <f t="shared" si="37"/>
        <v>0</v>
      </c>
      <c r="AG113" s="62">
        <f t="shared" si="38"/>
        <v>0</v>
      </c>
      <c r="AH113" s="62" t="str">
        <f t="shared" si="39"/>
        <v/>
      </c>
      <c r="AI113" s="33" t="str">
        <f t="shared" si="40"/>
        <v/>
      </c>
      <c r="AJ113" s="33" t="str">
        <f t="shared" si="41"/>
        <v/>
      </c>
      <c r="AK113" s="34">
        <f t="shared" si="42"/>
        <v>798.94</v>
      </c>
      <c r="AL113" s="34">
        <f t="shared" si="43"/>
        <v>850.87</v>
      </c>
      <c r="AM113" s="32">
        <f t="shared" si="44"/>
        <v>218120</v>
      </c>
      <c r="AN113" s="35">
        <f t="shared" si="45"/>
        <v>5.3758495219872974E-3</v>
      </c>
      <c r="AO113" s="32">
        <f t="shared" si="46"/>
        <v>393.2380166838488</v>
      </c>
      <c r="AP113" s="32">
        <f t="shared" si="47"/>
        <v>145364</v>
      </c>
      <c r="AQ113" s="32">
        <f t="shared" si="48"/>
        <v>5340</v>
      </c>
      <c r="AR113" s="32">
        <f t="shared" si="49"/>
        <v>18787.8</v>
      </c>
      <c r="AS113" s="32">
        <f t="shared" si="50"/>
        <v>139631</v>
      </c>
      <c r="AT113" s="36">
        <f t="shared" si="51"/>
        <v>145364</v>
      </c>
      <c r="AU113" s="33"/>
      <c r="AV113" s="33">
        <f t="shared" si="52"/>
        <v>1</v>
      </c>
      <c r="AX113">
        <v>144971</v>
      </c>
      <c r="AY113" s="71">
        <f t="shared" si="53"/>
        <v>2.7108870049872042E-3</v>
      </c>
    </row>
    <row r="114" spans="1:51" ht="15" customHeight="1" x14ac:dyDescent="0.25">
      <c r="A114">
        <v>11</v>
      </c>
      <c r="B114">
        <v>1600</v>
      </c>
      <c r="C114" t="s">
        <v>2145</v>
      </c>
      <c r="D114" t="s">
        <v>2146</v>
      </c>
      <c r="E114" s="39" t="s">
        <v>620</v>
      </c>
      <c r="F114" s="32">
        <v>335270</v>
      </c>
      <c r="G114" s="43">
        <v>937</v>
      </c>
      <c r="H114" s="47">
        <f t="shared" si="27"/>
        <v>2.9717395908877782</v>
      </c>
      <c r="I114">
        <v>50</v>
      </c>
      <c r="J114">
        <v>466</v>
      </c>
      <c r="K114" s="33">
        <f t="shared" si="28"/>
        <v>10.7296</v>
      </c>
      <c r="L114" s="33">
        <v>803</v>
      </c>
      <c r="M114" s="33">
        <v>881</v>
      </c>
      <c r="N114" s="33">
        <v>871</v>
      </c>
      <c r="O114" s="33">
        <v>928</v>
      </c>
      <c r="P114" s="42">
        <v>944</v>
      </c>
      <c r="Q114" s="43">
        <v>911</v>
      </c>
      <c r="R114" s="40">
        <f t="shared" si="29"/>
        <v>944</v>
      </c>
      <c r="S114" s="34">
        <f t="shared" si="30"/>
        <v>0.74</v>
      </c>
      <c r="T114" s="43">
        <v>20283300</v>
      </c>
      <c r="U114" s="43">
        <v>71902745</v>
      </c>
      <c r="V114" s="54">
        <f t="shared" si="31"/>
        <v>28.209354000000001</v>
      </c>
      <c r="W114" s="32">
        <v>226</v>
      </c>
      <c r="X114">
        <v>928</v>
      </c>
      <c r="Y114">
        <f t="shared" si="32"/>
        <v>24.35</v>
      </c>
      <c r="Z114" s="46">
        <v>884358</v>
      </c>
      <c r="AA114" s="41">
        <v>714602</v>
      </c>
      <c r="AB114" s="33">
        <f t="shared" si="33"/>
        <v>0.42007800000000001</v>
      </c>
      <c r="AC114" s="33" t="str">
        <f t="shared" si="34"/>
        <v/>
      </c>
      <c r="AD114" s="33" t="str">
        <f t="shared" si="35"/>
        <v/>
      </c>
      <c r="AE114" s="62">
        <f t="shared" si="36"/>
        <v>852.87592561651979</v>
      </c>
      <c r="AF114" s="62">
        <f t="shared" si="37"/>
        <v>0</v>
      </c>
      <c r="AG114" s="62">
        <f t="shared" si="38"/>
        <v>0</v>
      </c>
      <c r="AH114" s="62" t="str">
        <f t="shared" si="39"/>
        <v/>
      </c>
      <c r="AI114" s="33" t="str">
        <f t="shared" si="40"/>
        <v/>
      </c>
      <c r="AJ114" s="33" t="str">
        <f t="shared" si="41"/>
        <v/>
      </c>
      <c r="AK114" s="34">
        <f t="shared" si="42"/>
        <v>852.88</v>
      </c>
      <c r="AL114" s="34">
        <f t="shared" si="43"/>
        <v>908.31</v>
      </c>
      <c r="AM114" s="32">
        <f t="shared" si="44"/>
        <v>479587</v>
      </c>
      <c r="AN114" s="35">
        <f t="shared" si="45"/>
        <v>5.3758495219872974E-3</v>
      </c>
      <c r="AO114" s="32">
        <f t="shared" si="46"/>
        <v>775.82647546464079</v>
      </c>
      <c r="AP114" s="32">
        <f t="shared" si="47"/>
        <v>336046</v>
      </c>
      <c r="AQ114" s="32">
        <f t="shared" si="48"/>
        <v>9370</v>
      </c>
      <c r="AR114" s="32">
        <f t="shared" si="49"/>
        <v>35730.1</v>
      </c>
      <c r="AS114" s="32">
        <f t="shared" si="50"/>
        <v>325900</v>
      </c>
      <c r="AT114" s="36">
        <f t="shared" si="51"/>
        <v>336046</v>
      </c>
      <c r="AU114" s="33"/>
      <c r="AV114" s="33">
        <f t="shared" si="52"/>
        <v>1</v>
      </c>
      <c r="AX114">
        <v>335270</v>
      </c>
      <c r="AY114" s="71">
        <f t="shared" si="53"/>
        <v>2.3145524502639664E-3</v>
      </c>
    </row>
    <row r="115" spans="1:51" ht="15" customHeight="1" x14ac:dyDescent="0.25">
      <c r="A115">
        <v>11</v>
      </c>
      <c r="B115">
        <v>1900</v>
      </c>
      <c r="C115" t="s">
        <v>2193</v>
      </c>
      <c r="D115" t="s">
        <v>2194</v>
      </c>
      <c r="E115" s="39" t="s">
        <v>644</v>
      </c>
      <c r="F115" s="32">
        <v>101553</v>
      </c>
      <c r="G115" s="43">
        <v>406</v>
      </c>
      <c r="H115" s="47">
        <f t="shared" si="27"/>
        <v>2.6085260335771943</v>
      </c>
      <c r="I115">
        <v>41</v>
      </c>
      <c r="J115">
        <v>219</v>
      </c>
      <c r="K115" s="33">
        <f t="shared" si="28"/>
        <v>18.721499999999999</v>
      </c>
      <c r="L115" s="33">
        <v>403</v>
      </c>
      <c r="M115" s="33">
        <v>396</v>
      </c>
      <c r="N115" s="33">
        <v>342</v>
      </c>
      <c r="O115" s="33">
        <v>372</v>
      </c>
      <c r="P115" s="42">
        <v>370</v>
      </c>
      <c r="Q115" s="43">
        <v>391</v>
      </c>
      <c r="R115" s="40">
        <f t="shared" si="29"/>
        <v>403</v>
      </c>
      <c r="S115" s="34">
        <f t="shared" si="30"/>
        <v>0</v>
      </c>
      <c r="T115" s="43">
        <v>6222200</v>
      </c>
      <c r="U115" s="43">
        <v>27423891</v>
      </c>
      <c r="V115" s="54">
        <f t="shared" si="31"/>
        <v>22.688976</v>
      </c>
      <c r="W115" s="32">
        <v>91</v>
      </c>
      <c r="X115">
        <v>348</v>
      </c>
      <c r="Y115">
        <f t="shared" si="32"/>
        <v>26.15</v>
      </c>
      <c r="Z115" s="46">
        <v>282786</v>
      </c>
      <c r="AA115" s="41">
        <v>226723</v>
      </c>
      <c r="AB115" s="33">
        <f t="shared" si="33"/>
        <v>0.42007800000000001</v>
      </c>
      <c r="AC115" s="33" t="str">
        <f t="shared" si="34"/>
        <v/>
      </c>
      <c r="AD115" s="33" t="str">
        <f t="shared" si="35"/>
        <v/>
      </c>
      <c r="AE115" s="62">
        <f t="shared" si="36"/>
        <v>772.65040471842997</v>
      </c>
      <c r="AF115" s="62">
        <f t="shared" si="37"/>
        <v>0</v>
      </c>
      <c r="AG115" s="62">
        <f t="shared" si="38"/>
        <v>0</v>
      </c>
      <c r="AH115" s="62" t="str">
        <f t="shared" si="39"/>
        <v/>
      </c>
      <c r="AI115" s="33" t="str">
        <f t="shared" si="40"/>
        <v/>
      </c>
      <c r="AJ115" s="33" t="str">
        <f t="shared" si="41"/>
        <v/>
      </c>
      <c r="AK115" s="34">
        <f t="shared" si="42"/>
        <v>772.65</v>
      </c>
      <c r="AL115" s="34">
        <f t="shared" si="43"/>
        <v>822.87</v>
      </c>
      <c r="AM115" s="32">
        <f t="shared" si="44"/>
        <v>215293</v>
      </c>
      <c r="AN115" s="35">
        <f t="shared" si="45"/>
        <v>5.3758495219872974E-3</v>
      </c>
      <c r="AO115" s="32">
        <f t="shared" si="46"/>
        <v>611.44912463083517</v>
      </c>
      <c r="AP115" s="32">
        <f t="shared" si="47"/>
        <v>102164</v>
      </c>
      <c r="AQ115" s="32">
        <f t="shared" si="48"/>
        <v>4060</v>
      </c>
      <c r="AR115" s="32">
        <f t="shared" si="49"/>
        <v>11336.150000000001</v>
      </c>
      <c r="AS115" s="32">
        <f t="shared" si="50"/>
        <v>97493</v>
      </c>
      <c r="AT115" s="36">
        <f t="shared" si="51"/>
        <v>102164</v>
      </c>
      <c r="AU115" s="33"/>
      <c r="AV115" s="33">
        <f t="shared" si="52"/>
        <v>1</v>
      </c>
      <c r="AX115">
        <v>101553</v>
      </c>
      <c r="AY115" s="71">
        <f t="shared" si="53"/>
        <v>6.0165627800261934E-3</v>
      </c>
    </row>
    <row r="116" spans="1:51" ht="15" customHeight="1" x14ac:dyDescent="0.25">
      <c r="A116">
        <v>11</v>
      </c>
      <c r="B116">
        <v>2300</v>
      </c>
      <c r="C116" t="s">
        <v>2497</v>
      </c>
      <c r="D116" t="s">
        <v>2498</v>
      </c>
      <c r="E116" s="39" t="s">
        <v>795</v>
      </c>
      <c r="F116" s="32">
        <v>33135</v>
      </c>
      <c r="G116" s="43">
        <v>990</v>
      </c>
      <c r="H116" s="47">
        <f t="shared" si="27"/>
        <v>2.9956351945975501</v>
      </c>
      <c r="I116">
        <v>55</v>
      </c>
      <c r="J116">
        <v>609</v>
      </c>
      <c r="K116" s="33">
        <f t="shared" si="28"/>
        <v>9.0312000000000001</v>
      </c>
      <c r="L116" s="33">
        <v>1073</v>
      </c>
      <c r="M116" s="33">
        <v>970</v>
      </c>
      <c r="N116" s="33">
        <v>950</v>
      </c>
      <c r="O116" s="33">
        <v>1069</v>
      </c>
      <c r="P116" s="42">
        <v>941</v>
      </c>
      <c r="Q116" s="43">
        <v>966</v>
      </c>
      <c r="R116" s="40">
        <f t="shared" si="29"/>
        <v>1073</v>
      </c>
      <c r="S116" s="34">
        <f t="shared" si="30"/>
        <v>7.74</v>
      </c>
      <c r="T116" s="43">
        <v>40695400</v>
      </c>
      <c r="U116" s="43">
        <v>199285537</v>
      </c>
      <c r="V116" s="54">
        <f t="shared" si="31"/>
        <v>20.420649000000001</v>
      </c>
      <c r="W116" s="32">
        <v>305</v>
      </c>
      <c r="X116">
        <v>858</v>
      </c>
      <c r="Y116">
        <f t="shared" si="32"/>
        <v>35.549999999999997</v>
      </c>
      <c r="Z116" s="46">
        <v>2547274</v>
      </c>
      <c r="AA116" s="41">
        <v>1158523</v>
      </c>
      <c r="AB116" s="33">
        <f t="shared" si="33"/>
        <v>0.42007800000000001</v>
      </c>
      <c r="AC116" s="33" t="str">
        <f t="shared" si="34"/>
        <v/>
      </c>
      <c r="AD116" s="33" t="str">
        <f t="shared" si="35"/>
        <v/>
      </c>
      <c r="AE116" s="62">
        <f t="shared" si="36"/>
        <v>858.15391487712304</v>
      </c>
      <c r="AF116" s="62">
        <f t="shared" si="37"/>
        <v>0</v>
      </c>
      <c r="AG116" s="62">
        <f t="shared" si="38"/>
        <v>0</v>
      </c>
      <c r="AH116" s="62" t="str">
        <f t="shared" si="39"/>
        <v/>
      </c>
      <c r="AI116" s="33" t="str">
        <f t="shared" si="40"/>
        <v/>
      </c>
      <c r="AJ116" s="33" t="str">
        <f t="shared" si="41"/>
        <v/>
      </c>
      <c r="AK116" s="34">
        <f t="shared" si="42"/>
        <v>858.15</v>
      </c>
      <c r="AL116" s="34">
        <f t="shared" si="43"/>
        <v>913.92</v>
      </c>
      <c r="AM116" s="32">
        <f t="shared" si="44"/>
        <v>0</v>
      </c>
      <c r="AN116" s="35">
        <f t="shared" si="45"/>
        <v>5.3758495219872974E-3</v>
      </c>
      <c r="AO116" s="32">
        <f t="shared" si="46"/>
        <v>-178.12877391104911</v>
      </c>
      <c r="AP116" s="32">
        <f t="shared" si="47"/>
        <v>0</v>
      </c>
      <c r="AQ116" s="32">
        <f t="shared" si="48"/>
        <v>9900</v>
      </c>
      <c r="AR116" s="32">
        <f t="shared" si="49"/>
        <v>57926.15</v>
      </c>
      <c r="AS116" s="32">
        <f t="shared" si="50"/>
        <v>23235</v>
      </c>
      <c r="AT116" s="36">
        <f t="shared" si="51"/>
        <v>23235</v>
      </c>
      <c r="AU116" s="33"/>
      <c r="AV116" s="33">
        <f t="shared" si="52"/>
        <v>1</v>
      </c>
      <c r="AX116">
        <v>33135</v>
      </c>
      <c r="AY116" s="71">
        <f t="shared" si="53"/>
        <v>-0.29877772747849707</v>
      </c>
    </row>
    <row r="117" spans="1:51" ht="15" customHeight="1" x14ac:dyDescent="0.25">
      <c r="A117">
        <v>11</v>
      </c>
      <c r="B117">
        <v>2600</v>
      </c>
      <c r="C117" t="s">
        <v>1167</v>
      </c>
      <c r="D117" t="s">
        <v>1168</v>
      </c>
      <c r="E117" s="39" t="s">
        <v>133</v>
      </c>
      <c r="F117" s="32">
        <v>0</v>
      </c>
      <c r="G117" s="43">
        <v>130</v>
      </c>
      <c r="H117" s="47">
        <f t="shared" si="27"/>
        <v>2.1139433523068369</v>
      </c>
      <c r="I117">
        <v>22</v>
      </c>
      <c r="J117">
        <v>140</v>
      </c>
      <c r="K117" s="33">
        <f t="shared" si="28"/>
        <v>15.7143</v>
      </c>
      <c r="L117" s="33">
        <v>87</v>
      </c>
      <c r="M117" s="33">
        <v>124</v>
      </c>
      <c r="N117" s="33">
        <v>132</v>
      </c>
      <c r="O117" s="33">
        <v>148</v>
      </c>
      <c r="P117" s="42">
        <v>114</v>
      </c>
      <c r="Q117" s="43">
        <v>128</v>
      </c>
      <c r="R117" s="40">
        <f t="shared" si="29"/>
        <v>148</v>
      </c>
      <c r="S117" s="34">
        <f t="shared" si="30"/>
        <v>12.16</v>
      </c>
      <c r="T117" s="43">
        <v>256800</v>
      </c>
      <c r="U117" s="43">
        <v>40227482</v>
      </c>
      <c r="V117" s="54">
        <f t="shared" si="31"/>
        <v>0.63836999999999999</v>
      </c>
      <c r="W117" s="32">
        <v>42</v>
      </c>
      <c r="X117">
        <v>218</v>
      </c>
      <c r="Y117">
        <f t="shared" si="32"/>
        <v>19.27</v>
      </c>
      <c r="Z117" s="46">
        <v>375710</v>
      </c>
      <c r="AA117" s="41">
        <v>40160</v>
      </c>
      <c r="AB117" s="33">
        <f t="shared" si="33"/>
        <v>0.42007800000000001</v>
      </c>
      <c r="AC117" s="33" t="str">
        <f t="shared" si="34"/>
        <v/>
      </c>
      <c r="AD117" s="33" t="str">
        <f t="shared" si="35"/>
        <v/>
      </c>
      <c r="AE117" s="62">
        <f t="shared" si="36"/>
        <v>663.40846582747724</v>
      </c>
      <c r="AF117" s="62">
        <f t="shared" si="37"/>
        <v>0</v>
      </c>
      <c r="AG117" s="62">
        <f t="shared" si="38"/>
        <v>0</v>
      </c>
      <c r="AH117" s="62" t="str">
        <f t="shared" si="39"/>
        <v/>
      </c>
      <c r="AI117" s="33" t="str">
        <f t="shared" si="40"/>
        <v/>
      </c>
      <c r="AJ117" s="33" t="str">
        <f t="shared" si="41"/>
        <v/>
      </c>
      <c r="AK117" s="34">
        <f t="shared" si="42"/>
        <v>663.41</v>
      </c>
      <c r="AL117" s="34">
        <f t="shared" si="43"/>
        <v>706.53</v>
      </c>
      <c r="AM117" s="32">
        <f t="shared" si="44"/>
        <v>0</v>
      </c>
      <c r="AN117" s="35">
        <f t="shared" si="45"/>
        <v>5.3758495219872974E-3</v>
      </c>
      <c r="AO117" s="32">
        <f t="shared" si="46"/>
        <v>0</v>
      </c>
      <c r="AP117" s="32">
        <f t="shared" si="47"/>
        <v>0</v>
      </c>
      <c r="AQ117" s="32">
        <f t="shared" si="48"/>
        <v>1300</v>
      </c>
      <c r="AR117" s="32">
        <f t="shared" si="49"/>
        <v>2008</v>
      </c>
      <c r="AS117" s="32">
        <f t="shared" si="50"/>
        <v>-1300</v>
      </c>
      <c r="AT117" s="36">
        <f t="shared" si="51"/>
        <v>0</v>
      </c>
      <c r="AU117" s="33"/>
      <c r="AV117" s="33">
        <f t="shared" si="52"/>
        <v>0</v>
      </c>
      <c r="AX117">
        <v>0</v>
      </c>
      <c r="AY117" s="71" t="e">
        <f t="shared" si="53"/>
        <v>#DIV/0!</v>
      </c>
    </row>
    <row r="118" spans="1:51" ht="15" customHeight="1" x14ac:dyDescent="0.25">
      <c r="A118">
        <v>12</v>
      </c>
      <c r="B118">
        <v>100</v>
      </c>
      <c r="C118" t="s">
        <v>1177</v>
      </c>
      <c r="D118" t="s">
        <v>1178</v>
      </c>
      <c r="E118" s="39" t="s">
        <v>138</v>
      </c>
      <c r="F118" s="32">
        <v>510639</v>
      </c>
      <c r="G118" s="43">
        <v>1372</v>
      </c>
      <c r="H118" s="47">
        <f t="shared" si="27"/>
        <v>3.1373541113707328</v>
      </c>
      <c r="I118">
        <v>189</v>
      </c>
      <c r="J118">
        <v>677</v>
      </c>
      <c r="K118" s="33">
        <f t="shared" si="28"/>
        <v>27.917300000000001</v>
      </c>
      <c r="L118" s="33">
        <v>1491</v>
      </c>
      <c r="M118" s="33">
        <v>1574</v>
      </c>
      <c r="N118" s="33">
        <v>1307</v>
      </c>
      <c r="O118" s="33">
        <v>1393</v>
      </c>
      <c r="P118" s="40">
        <v>1360</v>
      </c>
      <c r="Q118" s="43">
        <v>1423</v>
      </c>
      <c r="R118" s="40">
        <f t="shared" si="29"/>
        <v>1574</v>
      </c>
      <c r="S118" s="34">
        <f t="shared" si="30"/>
        <v>12.83</v>
      </c>
      <c r="T118" s="43">
        <v>23260900</v>
      </c>
      <c r="U118" s="43">
        <v>96425720</v>
      </c>
      <c r="V118" s="54">
        <f t="shared" si="31"/>
        <v>24.123128000000001</v>
      </c>
      <c r="W118" s="32">
        <v>272</v>
      </c>
      <c r="X118">
        <v>1497</v>
      </c>
      <c r="Y118">
        <f t="shared" si="32"/>
        <v>18.170000000000002</v>
      </c>
      <c r="Z118" s="46">
        <v>1094577</v>
      </c>
      <c r="AA118" s="41">
        <v>1407924</v>
      </c>
      <c r="AB118" s="33">
        <f t="shared" si="33"/>
        <v>0.42007800000000001</v>
      </c>
      <c r="AC118" s="33" t="str">
        <f t="shared" si="34"/>
        <v/>
      </c>
      <c r="AD118" s="33" t="str">
        <f t="shared" si="35"/>
        <v/>
      </c>
      <c r="AE118" s="62">
        <f t="shared" si="36"/>
        <v>889.45636405723337</v>
      </c>
      <c r="AF118" s="62">
        <f t="shared" si="37"/>
        <v>0</v>
      </c>
      <c r="AG118" s="62">
        <f t="shared" si="38"/>
        <v>0</v>
      </c>
      <c r="AH118" s="62" t="str">
        <f t="shared" si="39"/>
        <v/>
      </c>
      <c r="AI118" s="33" t="str">
        <f t="shared" si="40"/>
        <v/>
      </c>
      <c r="AJ118" s="33" t="str">
        <f t="shared" si="41"/>
        <v/>
      </c>
      <c r="AK118" s="34">
        <f t="shared" si="42"/>
        <v>889.46</v>
      </c>
      <c r="AL118" s="34">
        <f t="shared" si="43"/>
        <v>947.27</v>
      </c>
      <c r="AM118" s="32">
        <f t="shared" si="44"/>
        <v>839847</v>
      </c>
      <c r="AN118" s="35">
        <f t="shared" si="45"/>
        <v>5.3758495219872974E-3</v>
      </c>
      <c r="AO118" s="32">
        <f t="shared" si="46"/>
        <v>1769.7726694343942</v>
      </c>
      <c r="AP118" s="32">
        <f t="shared" si="47"/>
        <v>512409</v>
      </c>
      <c r="AQ118" s="32">
        <f t="shared" si="48"/>
        <v>13720</v>
      </c>
      <c r="AR118" s="32">
        <f t="shared" si="49"/>
        <v>70396.2</v>
      </c>
      <c r="AS118" s="32">
        <f t="shared" si="50"/>
        <v>496919</v>
      </c>
      <c r="AT118" s="36">
        <f t="shared" si="51"/>
        <v>512409</v>
      </c>
      <c r="AU118" s="33"/>
      <c r="AV118" s="33">
        <f t="shared" si="52"/>
        <v>1</v>
      </c>
      <c r="AX118">
        <v>510639</v>
      </c>
      <c r="AY118" s="71">
        <f t="shared" si="53"/>
        <v>3.4662452339128034E-3</v>
      </c>
    </row>
    <row r="119" spans="1:51" ht="15" customHeight="1" x14ac:dyDescent="0.25">
      <c r="A119">
        <v>12</v>
      </c>
      <c r="B119">
        <v>400</v>
      </c>
      <c r="C119" t="s">
        <v>1899</v>
      </c>
      <c r="D119" t="s">
        <v>1900</v>
      </c>
      <c r="E119" s="39" t="s">
        <v>497</v>
      </c>
      <c r="F119" s="32">
        <v>125946</v>
      </c>
      <c r="G119" s="43">
        <v>309</v>
      </c>
      <c r="H119" s="47">
        <f t="shared" si="27"/>
        <v>2.4899584794248346</v>
      </c>
      <c r="I119">
        <v>88</v>
      </c>
      <c r="J119">
        <v>176</v>
      </c>
      <c r="K119" s="33">
        <f t="shared" si="28"/>
        <v>50</v>
      </c>
      <c r="L119" s="33">
        <v>455</v>
      </c>
      <c r="M119" s="33">
        <v>428</v>
      </c>
      <c r="N119" s="33">
        <v>419</v>
      </c>
      <c r="O119" s="33">
        <v>388</v>
      </c>
      <c r="P119" s="42">
        <v>366</v>
      </c>
      <c r="Q119" s="43">
        <v>319</v>
      </c>
      <c r="R119" s="40">
        <f t="shared" si="29"/>
        <v>455</v>
      </c>
      <c r="S119" s="34">
        <f t="shared" si="30"/>
        <v>32.090000000000003</v>
      </c>
      <c r="T119" s="43">
        <v>5170000</v>
      </c>
      <c r="U119" s="43">
        <v>14810231</v>
      </c>
      <c r="V119" s="54">
        <f t="shared" si="31"/>
        <v>34.908301000000002</v>
      </c>
      <c r="W119" s="32">
        <v>54</v>
      </c>
      <c r="X119">
        <v>269</v>
      </c>
      <c r="Y119">
        <f t="shared" si="32"/>
        <v>20.07</v>
      </c>
      <c r="Z119" s="46">
        <v>189536</v>
      </c>
      <c r="AA119" s="41">
        <v>323926</v>
      </c>
      <c r="AB119" s="33">
        <f t="shared" si="33"/>
        <v>0.42007800000000001</v>
      </c>
      <c r="AC119" s="33" t="str">
        <f t="shared" si="34"/>
        <v/>
      </c>
      <c r="AD119" s="33" t="str">
        <f t="shared" si="35"/>
        <v/>
      </c>
      <c r="AE119" s="62">
        <f t="shared" si="36"/>
        <v>746.46155905991918</v>
      </c>
      <c r="AF119" s="62">
        <f t="shared" si="37"/>
        <v>0</v>
      </c>
      <c r="AG119" s="62">
        <f t="shared" si="38"/>
        <v>0</v>
      </c>
      <c r="AH119" s="62" t="str">
        <f t="shared" si="39"/>
        <v/>
      </c>
      <c r="AI119" s="33" t="str">
        <f t="shared" si="40"/>
        <v/>
      </c>
      <c r="AJ119" s="33" t="str">
        <f t="shared" si="41"/>
        <v/>
      </c>
      <c r="AK119" s="34">
        <f t="shared" si="42"/>
        <v>746.46</v>
      </c>
      <c r="AL119" s="34">
        <f t="shared" si="43"/>
        <v>794.97</v>
      </c>
      <c r="AM119" s="32">
        <f t="shared" si="44"/>
        <v>166026</v>
      </c>
      <c r="AN119" s="35">
        <f t="shared" si="45"/>
        <v>5.3758495219872974E-3</v>
      </c>
      <c r="AO119" s="32">
        <f t="shared" si="46"/>
        <v>215.46404884125087</v>
      </c>
      <c r="AP119" s="32">
        <f t="shared" si="47"/>
        <v>126161</v>
      </c>
      <c r="AQ119" s="32">
        <f t="shared" si="48"/>
        <v>3090</v>
      </c>
      <c r="AR119" s="32">
        <f t="shared" si="49"/>
        <v>16196.300000000001</v>
      </c>
      <c r="AS119" s="32">
        <f t="shared" si="50"/>
        <v>122856</v>
      </c>
      <c r="AT119" s="36">
        <f t="shared" si="51"/>
        <v>126161</v>
      </c>
      <c r="AU119" s="33"/>
      <c r="AV119" s="33">
        <f t="shared" si="52"/>
        <v>1</v>
      </c>
      <c r="AX119">
        <v>125946</v>
      </c>
      <c r="AY119" s="71">
        <f t="shared" si="53"/>
        <v>1.7070808124116685E-3</v>
      </c>
    </row>
    <row r="120" spans="1:51" ht="15" customHeight="1" x14ac:dyDescent="0.25">
      <c r="A120">
        <v>12</v>
      </c>
      <c r="B120">
        <v>500</v>
      </c>
      <c r="C120" t="s">
        <v>1937</v>
      </c>
      <c r="D120" t="s">
        <v>1938</v>
      </c>
      <c r="E120" s="39" t="s">
        <v>516</v>
      </c>
      <c r="F120" s="32">
        <v>137362</v>
      </c>
      <c r="G120" s="43">
        <v>414</v>
      </c>
      <c r="H120" s="47">
        <f t="shared" si="27"/>
        <v>2.6170003411208991</v>
      </c>
      <c r="I120">
        <v>102</v>
      </c>
      <c r="J120">
        <v>189</v>
      </c>
      <c r="K120" s="33">
        <f t="shared" si="28"/>
        <v>53.968299999999999</v>
      </c>
      <c r="L120" s="33">
        <v>427</v>
      </c>
      <c r="M120" s="33">
        <v>417</v>
      </c>
      <c r="N120" s="33">
        <v>353</v>
      </c>
      <c r="O120" s="33">
        <v>326</v>
      </c>
      <c r="P120" s="42">
        <v>369</v>
      </c>
      <c r="Q120" s="43">
        <v>428</v>
      </c>
      <c r="R120" s="40">
        <f t="shared" si="29"/>
        <v>428</v>
      </c>
      <c r="S120" s="34">
        <f t="shared" si="30"/>
        <v>3.27</v>
      </c>
      <c r="T120" s="43">
        <v>2443600</v>
      </c>
      <c r="U120" s="43">
        <v>11136874</v>
      </c>
      <c r="V120" s="54">
        <f t="shared" si="31"/>
        <v>21.941524999999999</v>
      </c>
      <c r="W120" s="32">
        <v>67</v>
      </c>
      <c r="X120">
        <v>498</v>
      </c>
      <c r="Y120">
        <f t="shared" si="32"/>
        <v>13.45</v>
      </c>
      <c r="Z120" s="46">
        <v>122508</v>
      </c>
      <c r="AA120" s="41">
        <v>178600</v>
      </c>
      <c r="AB120" s="33">
        <f t="shared" si="33"/>
        <v>0.42007800000000001</v>
      </c>
      <c r="AC120" s="33" t="str">
        <f t="shared" si="34"/>
        <v/>
      </c>
      <c r="AD120" s="33" t="str">
        <f t="shared" si="35"/>
        <v/>
      </c>
      <c r="AE120" s="62">
        <f t="shared" si="36"/>
        <v>774.52218434576082</v>
      </c>
      <c r="AF120" s="62">
        <f t="shared" si="37"/>
        <v>0</v>
      </c>
      <c r="AG120" s="62">
        <f t="shared" si="38"/>
        <v>0</v>
      </c>
      <c r="AH120" s="62" t="str">
        <f t="shared" si="39"/>
        <v/>
      </c>
      <c r="AI120" s="33" t="str">
        <f t="shared" si="40"/>
        <v/>
      </c>
      <c r="AJ120" s="33" t="str">
        <f t="shared" si="41"/>
        <v/>
      </c>
      <c r="AK120" s="34">
        <f t="shared" si="42"/>
        <v>774.52</v>
      </c>
      <c r="AL120" s="34">
        <f t="shared" si="43"/>
        <v>824.86</v>
      </c>
      <c r="AM120" s="32">
        <f t="shared" si="44"/>
        <v>290029</v>
      </c>
      <c r="AN120" s="35">
        <f t="shared" si="45"/>
        <v>5.3758495219872974E-3</v>
      </c>
      <c r="AO120" s="32">
        <f t="shared" si="46"/>
        <v>820.71481897323474</v>
      </c>
      <c r="AP120" s="32">
        <f t="shared" si="47"/>
        <v>138183</v>
      </c>
      <c r="AQ120" s="32">
        <f t="shared" si="48"/>
        <v>4140</v>
      </c>
      <c r="AR120" s="32">
        <f t="shared" si="49"/>
        <v>8930</v>
      </c>
      <c r="AS120" s="32">
        <f t="shared" si="50"/>
        <v>133222</v>
      </c>
      <c r="AT120" s="36">
        <f t="shared" si="51"/>
        <v>138183</v>
      </c>
      <c r="AU120" s="33"/>
      <c r="AV120" s="33">
        <f t="shared" si="52"/>
        <v>1</v>
      </c>
      <c r="AX120">
        <v>137362</v>
      </c>
      <c r="AY120" s="71">
        <f t="shared" si="53"/>
        <v>5.9769077328518808E-3</v>
      </c>
    </row>
    <row r="121" spans="1:51" ht="15" customHeight="1" x14ac:dyDescent="0.25">
      <c r="A121">
        <v>12</v>
      </c>
      <c r="B121">
        <v>600</v>
      </c>
      <c r="C121" t="s">
        <v>1965</v>
      </c>
      <c r="D121" t="s">
        <v>1966</v>
      </c>
      <c r="E121" s="39" t="s">
        <v>530</v>
      </c>
      <c r="F121" s="32">
        <v>2696060</v>
      </c>
      <c r="G121" s="43">
        <v>5327</v>
      </c>
      <c r="H121" s="47">
        <f t="shared" si="27"/>
        <v>3.7264826967848297</v>
      </c>
      <c r="I121">
        <v>696</v>
      </c>
      <c r="J121">
        <v>2478</v>
      </c>
      <c r="K121" s="33">
        <f t="shared" si="28"/>
        <v>28.087200000000003</v>
      </c>
      <c r="L121" s="33">
        <v>5661</v>
      </c>
      <c r="M121" s="33">
        <v>5845</v>
      </c>
      <c r="N121" s="33">
        <v>5499</v>
      </c>
      <c r="O121" s="33">
        <v>5346</v>
      </c>
      <c r="P121" s="40">
        <v>5383</v>
      </c>
      <c r="Q121" s="43">
        <v>5398</v>
      </c>
      <c r="R121" s="40">
        <f t="shared" si="29"/>
        <v>5845</v>
      </c>
      <c r="S121" s="34">
        <f t="shared" si="30"/>
        <v>8.86</v>
      </c>
      <c r="T121" s="43">
        <v>75093700</v>
      </c>
      <c r="U121" s="43">
        <v>343575388</v>
      </c>
      <c r="V121" s="54">
        <f t="shared" si="31"/>
        <v>21.856542000000001</v>
      </c>
      <c r="W121" s="32">
        <v>1219</v>
      </c>
      <c r="X121">
        <v>5303</v>
      </c>
      <c r="Y121">
        <f t="shared" si="32"/>
        <v>22.99</v>
      </c>
      <c r="Z121" s="46">
        <v>4171790</v>
      </c>
      <c r="AA121" s="41">
        <v>3265259</v>
      </c>
      <c r="AB121" s="33">
        <f t="shared" si="33"/>
        <v>0.42007800000000001</v>
      </c>
      <c r="AC121" s="33" t="str">
        <f t="shared" si="34"/>
        <v/>
      </c>
      <c r="AD121" s="33" t="str">
        <f t="shared" si="35"/>
        <v/>
      </c>
      <c r="AE121" s="62">
        <f t="shared" si="36"/>
        <v>0</v>
      </c>
      <c r="AF121" s="62">
        <f t="shared" si="37"/>
        <v>1182.7187154695</v>
      </c>
      <c r="AG121" s="62">
        <f t="shared" si="38"/>
        <v>0</v>
      </c>
      <c r="AH121" s="62" t="str">
        <f t="shared" si="39"/>
        <v/>
      </c>
      <c r="AI121" s="33" t="str">
        <f t="shared" si="40"/>
        <v/>
      </c>
      <c r="AJ121" s="33" t="str">
        <f t="shared" si="41"/>
        <v/>
      </c>
      <c r="AK121" s="34">
        <f t="shared" si="42"/>
        <v>1182.72</v>
      </c>
      <c r="AL121" s="34">
        <f t="shared" si="43"/>
        <v>1259.5899999999999</v>
      </c>
      <c r="AM121" s="32">
        <f t="shared" si="44"/>
        <v>4957359</v>
      </c>
      <c r="AN121" s="35">
        <f t="shared" si="45"/>
        <v>5.3758495219872974E-3</v>
      </c>
      <c r="AO121" s="32">
        <f t="shared" si="46"/>
        <v>12156.403148220354</v>
      </c>
      <c r="AP121" s="32">
        <f t="shared" si="47"/>
        <v>2708216</v>
      </c>
      <c r="AQ121" s="32">
        <f t="shared" si="48"/>
        <v>53270</v>
      </c>
      <c r="AR121" s="32">
        <f t="shared" si="49"/>
        <v>163262.95000000001</v>
      </c>
      <c r="AS121" s="32">
        <f t="shared" si="50"/>
        <v>2642790</v>
      </c>
      <c r="AT121" s="36">
        <f t="shared" si="51"/>
        <v>2708216</v>
      </c>
      <c r="AU121" s="33"/>
      <c r="AV121" s="33">
        <f t="shared" si="52"/>
        <v>1</v>
      </c>
      <c r="AX121">
        <v>2696060</v>
      </c>
      <c r="AY121" s="71">
        <f t="shared" si="53"/>
        <v>4.5088017328991196E-3</v>
      </c>
    </row>
    <row r="122" spans="1:51" ht="15" customHeight="1" x14ac:dyDescent="0.25">
      <c r="A122">
        <v>12</v>
      </c>
      <c r="B122">
        <v>700</v>
      </c>
      <c r="C122" t="s">
        <v>2523</v>
      </c>
      <c r="D122" t="s">
        <v>2524</v>
      </c>
      <c r="E122" s="39" t="s">
        <v>808</v>
      </c>
      <c r="F122" s="32">
        <v>72490</v>
      </c>
      <c r="G122" s="43">
        <v>177</v>
      </c>
      <c r="H122" s="47">
        <f t="shared" si="27"/>
        <v>2.2479732663618068</v>
      </c>
      <c r="I122">
        <v>48</v>
      </c>
      <c r="J122">
        <v>97</v>
      </c>
      <c r="K122" s="33">
        <f t="shared" si="28"/>
        <v>49.484499999999997</v>
      </c>
      <c r="L122" s="33">
        <v>228</v>
      </c>
      <c r="M122" s="33">
        <v>238</v>
      </c>
      <c r="N122" s="33">
        <v>211</v>
      </c>
      <c r="O122" s="33">
        <v>209</v>
      </c>
      <c r="P122" s="42">
        <v>205</v>
      </c>
      <c r="Q122" s="43">
        <v>182</v>
      </c>
      <c r="R122" s="40">
        <f t="shared" si="29"/>
        <v>238</v>
      </c>
      <c r="S122" s="34">
        <f t="shared" si="30"/>
        <v>25.63</v>
      </c>
      <c r="T122" s="43">
        <v>488900</v>
      </c>
      <c r="U122" s="43">
        <v>5090582</v>
      </c>
      <c r="V122" s="54">
        <f t="shared" si="31"/>
        <v>9.6040100000000006</v>
      </c>
      <c r="W122" s="32">
        <v>33</v>
      </c>
      <c r="X122">
        <v>189</v>
      </c>
      <c r="Y122">
        <f t="shared" si="32"/>
        <v>17.46</v>
      </c>
      <c r="Z122" s="46">
        <v>56052</v>
      </c>
      <c r="AA122" s="41">
        <v>125235</v>
      </c>
      <c r="AB122" s="33">
        <f t="shared" si="33"/>
        <v>0.42007800000000001</v>
      </c>
      <c r="AC122" s="33" t="str">
        <f t="shared" si="34"/>
        <v/>
      </c>
      <c r="AD122" s="33" t="str">
        <f t="shared" si="35"/>
        <v/>
      </c>
      <c r="AE122" s="62">
        <f t="shared" si="36"/>
        <v>693.0125911541968</v>
      </c>
      <c r="AF122" s="62">
        <f t="shared" si="37"/>
        <v>0</v>
      </c>
      <c r="AG122" s="62">
        <f t="shared" si="38"/>
        <v>0</v>
      </c>
      <c r="AH122" s="62" t="str">
        <f t="shared" si="39"/>
        <v/>
      </c>
      <c r="AI122" s="33" t="str">
        <f t="shared" si="40"/>
        <v/>
      </c>
      <c r="AJ122" s="33" t="str">
        <f t="shared" si="41"/>
        <v/>
      </c>
      <c r="AK122" s="34">
        <f t="shared" si="42"/>
        <v>693.01</v>
      </c>
      <c r="AL122" s="34">
        <f t="shared" si="43"/>
        <v>738.05</v>
      </c>
      <c r="AM122" s="32">
        <f t="shared" si="44"/>
        <v>107089</v>
      </c>
      <c r="AN122" s="35">
        <f t="shared" si="45"/>
        <v>5.3758495219872974E-3</v>
      </c>
      <c r="AO122" s="32">
        <f t="shared" si="46"/>
        <v>185.99901761123851</v>
      </c>
      <c r="AP122" s="32">
        <f t="shared" si="47"/>
        <v>72676</v>
      </c>
      <c r="AQ122" s="32">
        <f t="shared" si="48"/>
        <v>1770</v>
      </c>
      <c r="AR122" s="32">
        <f t="shared" si="49"/>
        <v>6261.75</v>
      </c>
      <c r="AS122" s="32">
        <f t="shared" si="50"/>
        <v>70720</v>
      </c>
      <c r="AT122" s="36">
        <f t="shared" si="51"/>
        <v>72676</v>
      </c>
      <c r="AU122" s="33"/>
      <c r="AV122" s="33">
        <f t="shared" si="52"/>
        <v>1</v>
      </c>
      <c r="AX122">
        <v>72490</v>
      </c>
      <c r="AY122" s="71">
        <f t="shared" si="53"/>
        <v>2.5658711546420196E-3</v>
      </c>
    </row>
    <row r="123" spans="1:51" ht="15" customHeight="1" x14ac:dyDescent="0.25">
      <c r="A123">
        <v>13</v>
      </c>
      <c r="B123">
        <v>200</v>
      </c>
      <c r="C123" t="s">
        <v>1151</v>
      </c>
      <c r="D123" t="s">
        <v>1152</v>
      </c>
      <c r="E123" s="39" t="s">
        <v>125</v>
      </c>
      <c r="F123" s="32">
        <v>43411</v>
      </c>
      <c r="G123" s="43">
        <v>657</v>
      </c>
      <c r="H123" s="47">
        <f t="shared" si="27"/>
        <v>2.8175653695597807</v>
      </c>
      <c r="I123">
        <v>118</v>
      </c>
      <c r="J123">
        <v>337</v>
      </c>
      <c r="K123" s="33">
        <f t="shared" si="28"/>
        <v>35.014800000000001</v>
      </c>
      <c r="L123" s="33">
        <v>324</v>
      </c>
      <c r="M123" s="33">
        <v>458</v>
      </c>
      <c r="N123" s="33">
        <v>451</v>
      </c>
      <c r="O123" s="33">
        <v>582</v>
      </c>
      <c r="P123" s="42">
        <v>628</v>
      </c>
      <c r="Q123" s="43">
        <v>629</v>
      </c>
      <c r="R123" s="40">
        <f t="shared" si="29"/>
        <v>629</v>
      </c>
      <c r="S123" s="34">
        <f t="shared" si="30"/>
        <v>0</v>
      </c>
      <c r="T123" s="43">
        <v>11403800</v>
      </c>
      <c r="U123" s="43">
        <v>127451600</v>
      </c>
      <c r="V123" s="54">
        <f t="shared" si="31"/>
        <v>8.9475529999999992</v>
      </c>
      <c r="W123" s="32">
        <v>170</v>
      </c>
      <c r="X123">
        <v>668</v>
      </c>
      <c r="Y123">
        <f t="shared" si="32"/>
        <v>25.45</v>
      </c>
      <c r="Z123" s="46">
        <v>1388121</v>
      </c>
      <c r="AA123" s="41">
        <v>380100</v>
      </c>
      <c r="AB123" s="33">
        <f t="shared" si="33"/>
        <v>0.42007800000000001</v>
      </c>
      <c r="AC123" s="33" t="str">
        <f t="shared" si="34"/>
        <v/>
      </c>
      <c r="AD123" s="33" t="str">
        <f t="shared" si="35"/>
        <v/>
      </c>
      <c r="AE123" s="62">
        <f t="shared" si="36"/>
        <v>818.8223861322557</v>
      </c>
      <c r="AF123" s="62">
        <f t="shared" si="37"/>
        <v>0</v>
      </c>
      <c r="AG123" s="62">
        <f t="shared" si="38"/>
        <v>0</v>
      </c>
      <c r="AH123" s="62" t="str">
        <f t="shared" si="39"/>
        <v/>
      </c>
      <c r="AI123" s="33" t="str">
        <f t="shared" si="40"/>
        <v/>
      </c>
      <c r="AJ123" s="33" t="str">
        <f t="shared" si="41"/>
        <v/>
      </c>
      <c r="AK123" s="34">
        <f t="shared" si="42"/>
        <v>818.82</v>
      </c>
      <c r="AL123" s="34">
        <f t="shared" si="43"/>
        <v>872.04</v>
      </c>
      <c r="AM123" s="32">
        <f t="shared" si="44"/>
        <v>0</v>
      </c>
      <c r="AN123" s="35">
        <f t="shared" si="45"/>
        <v>5.3758495219872974E-3</v>
      </c>
      <c r="AO123" s="32">
        <f t="shared" si="46"/>
        <v>-233.37100359899057</v>
      </c>
      <c r="AP123" s="32">
        <f t="shared" si="47"/>
        <v>0</v>
      </c>
      <c r="AQ123" s="32">
        <f t="shared" si="48"/>
        <v>6570</v>
      </c>
      <c r="AR123" s="32">
        <f t="shared" si="49"/>
        <v>19005</v>
      </c>
      <c r="AS123" s="32">
        <f t="shared" si="50"/>
        <v>36841</v>
      </c>
      <c r="AT123" s="36">
        <f t="shared" si="51"/>
        <v>36841</v>
      </c>
      <c r="AU123" s="33"/>
      <c r="AV123" s="33">
        <f t="shared" si="52"/>
        <v>1</v>
      </c>
      <c r="AX123">
        <v>43411</v>
      </c>
      <c r="AY123" s="71">
        <f t="shared" si="53"/>
        <v>-0.15134412936813249</v>
      </c>
    </row>
    <row r="124" spans="1:51" ht="15" customHeight="1" x14ac:dyDescent="0.25">
      <c r="A124">
        <v>13</v>
      </c>
      <c r="B124">
        <v>300</v>
      </c>
      <c r="C124" t="s">
        <v>1169</v>
      </c>
      <c r="D124" t="s">
        <v>1170</v>
      </c>
      <c r="E124" s="39" t="s">
        <v>134</v>
      </c>
      <c r="F124" s="32">
        <v>198103</v>
      </c>
      <c r="G124" s="43">
        <v>5960</v>
      </c>
      <c r="H124" s="47">
        <f t="shared" si="27"/>
        <v>3.7752462597402365</v>
      </c>
      <c r="I124">
        <v>211</v>
      </c>
      <c r="J124">
        <v>2511</v>
      </c>
      <c r="K124" s="33">
        <f t="shared" si="28"/>
        <v>8.4029999999999987</v>
      </c>
      <c r="L124" s="33">
        <v>1068</v>
      </c>
      <c r="M124" s="33">
        <v>1634</v>
      </c>
      <c r="N124" s="33">
        <v>2009</v>
      </c>
      <c r="O124" s="33">
        <v>2622</v>
      </c>
      <c r="P124" s="40">
        <v>4967</v>
      </c>
      <c r="Q124" s="43">
        <v>5558</v>
      </c>
      <c r="R124" s="40">
        <f t="shared" si="29"/>
        <v>5558</v>
      </c>
      <c r="S124" s="34">
        <f t="shared" si="30"/>
        <v>0</v>
      </c>
      <c r="T124" s="43">
        <v>75773100</v>
      </c>
      <c r="U124" s="43">
        <v>1074822600</v>
      </c>
      <c r="V124" s="54">
        <f t="shared" si="31"/>
        <v>7.0498240000000001</v>
      </c>
      <c r="W124" s="32">
        <v>1487</v>
      </c>
      <c r="X124">
        <v>5629</v>
      </c>
      <c r="Y124">
        <f t="shared" si="32"/>
        <v>26.42</v>
      </c>
      <c r="Z124" s="46">
        <v>11512360</v>
      </c>
      <c r="AA124" s="41">
        <v>4028959</v>
      </c>
      <c r="AB124" s="33">
        <f t="shared" si="33"/>
        <v>0.42007800000000001</v>
      </c>
      <c r="AC124" s="33" t="str">
        <f t="shared" si="34"/>
        <v/>
      </c>
      <c r="AD124" s="33" t="str">
        <f t="shared" si="35"/>
        <v/>
      </c>
      <c r="AE124" s="62">
        <f t="shared" si="36"/>
        <v>0</v>
      </c>
      <c r="AF124" s="62">
        <f t="shared" si="37"/>
        <v>711.03916853399983</v>
      </c>
      <c r="AG124" s="62">
        <f t="shared" si="38"/>
        <v>0</v>
      </c>
      <c r="AH124" s="62" t="str">
        <f t="shared" si="39"/>
        <v/>
      </c>
      <c r="AI124" s="33" t="str">
        <f t="shared" si="40"/>
        <v/>
      </c>
      <c r="AJ124" s="33" t="str">
        <f t="shared" si="41"/>
        <v/>
      </c>
      <c r="AK124" s="34">
        <f t="shared" si="42"/>
        <v>711.04</v>
      </c>
      <c r="AL124" s="34">
        <f t="shared" si="43"/>
        <v>757.25</v>
      </c>
      <c r="AM124" s="32">
        <f t="shared" si="44"/>
        <v>0</v>
      </c>
      <c r="AN124" s="35">
        <f t="shared" si="45"/>
        <v>5.3758495219872974E-3</v>
      </c>
      <c r="AO124" s="32">
        <f t="shared" si="46"/>
        <v>-1064.9719178542496</v>
      </c>
      <c r="AP124" s="32">
        <f t="shared" si="47"/>
        <v>0</v>
      </c>
      <c r="AQ124" s="32">
        <f t="shared" si="48"/>
        <v>59600</v>
      </c>
      <c r="AR124" s="32">
        <f t="shared" si="49"/>
        <v>201447.95</v>
      </c>
      <c r="AS124" s="32">
        <f t="shared" si="50"/>
        <v>138503</v>
      </c>
      <c r="AT124" s="36">
        <f t="shared" si="51"/>
        <v>138503</v>
      </c>
      <c r="AU124" s="33"/>
      <c r="AV124" s="33">
        <f t="shared" si="52"/>
        <v>1</v>
      </c>
      <c r="AX124">
        <v>198103</v>
      </c>
      <c r="AY124" s="71">
        <f t="shared" si="53"/>
        <v>-0.30085359636148873</v>
      </c>
    </row>
    <row r="125" spans="1:51" ht="15" customHeight="1" x14ac:dyDescent="0.25">
      <c r="A125">
        <v>13</v>
      </c>
      <c r="B125">
        <v>400</v>
      </c>
      <c r="C125" t="s">
        <v>1587</v>
      </c>
      <c r="D125" t="s">
        <v>1588</v>
      </c>
      <c r="E125" s="39" t="s">
        <v>341</v>
      </c>
      <c r="F125" s="32">
        <v>211658</v>
      </c>
      <c r="G125" s="43">
        <v>1107</v>
      </c>
      <c r="H125" s="47">
        <f t="shared" si="27"/>
        <v>3.0441476208787228</v>
      </c>
      <c r="I125">
        <v>85</v>
      </c>
      <c r="J125">
        <v>379</v>
      </c>
      <c r="K125" s="33">
        <f t="shared" si="28"/>
        <v>22.427399999999999</v>
      </c>
      <c r="L125" s="33">
        <v>559</v>
      </c>
      <c r="M125" s="33">
        <v>678</v>
      </c>
      <c r="N125" s="33">
        <v>843</v>
      </c>
      <c r="O125" s="33">
        <v>1121</v>
      </c>
      <c r="P125" s="40">
        <v>1132</v>
      </c>
      <c r="Q125" s="43">
        <v>1111</v>
      </c>
      <c r="R125" s="40">
        <f t="shared" si="29"/>
        <v>1132</v>
      </c>
      <c r="S125" s="34">
        <f t="shared" si="30"/>
        <v>2.21</v>
      </c>
      <c r="T125" s="43">
        <v>23243900</v>
      </c>
      <c r="U125" s="43">
        <v>196027800</v>
      </c>
      <c r="V125" s="54">
        <f t="shared" si="31"/>
        <v>11.857450999999999</v>
      </c>
      <c r="W125" s="32">
        <v>150</v>
      </c>
      <c r="X125">
        <v>924</v>
      </c>
      <c r="Y125">
        <f t="shared" si="32"/>
        <v>16.23</v>
      </c>
      <c r="Z125" s="46">
        <v>2053692</v>
      </c>
      <c r="AA125" s="41">
        <v>781826</v>
      </c>
      <c r="AB125" s="33">
        <f t="shared" si="33"/>
        <v>0.42007800000000001</v>
      </c>
      <c r="AC125" s="33" t="str">
        <f t="shared" si="34"/>
        <v/>
      </c>
      <c r="AD125" s="33" t="str">
        <f t="shared" si="35"/>
        <v/>
      </c>
      <c r="AE125" s="62">
        <f t="shared" si="36"/>
        <v>868.86919405682966</v>
      </c>
      <c r="AF125" s="62">
        <f t="shared" si="37"/>
        <v>0</v>
      </c>
      <c r="AG125" s="62">
        <f t="shared" si="38"/>
        <v>0</v>
      </c>
      <c r="AH125" s="62" t="str">
        <f t="shared" si="39"/>
        <v/>
      </c>
      <c r="AI125" s="33" t="str">
        <f t="shared" si="40"/>
        <v/>
      </c>
      <c r="AJ125" s="33" t="str">
        <f t="shared" si="41"/>
        <v/>
      </c>
      <c r="AK125" s="34">
        <f t="shared" si="42"/>
        <v>868.87</v>
      </c>
      <c r="AL125" s="34">
        <f t="shared" si="43"/>
        <v>925.34</v>
      </c>
      <c r="AM125" s="32">
        <f t="shared" si="44"/>
        <v>161641</v>
      </c>
      <c r="AN125" s="35">
        <f t="shared" si="45"/>
        <v>5.3758495219872974E-3</v>
      </c>
      <c r="AO125" s="32">
        <f t="shared" si="46"/>
        <v>-268.88386554123866</v>
      </c>
      <c r="AP125" s="32">
        <f t="shared" si="47"/>
        <v>161641</v>
      </c>
      <c r="AQ125" s="32">
        <f t="shared" si="48"/>
        <v>11070</v>
      </c>
      <c r="AR125" s="32">
        <f t="shared" si="49"/>
        <v>39091.300000000003</v>
      </c>
      <c r="AS125" s="32">
        <f t="shared" si="50"/>
        <v>200588</v>
      </c>
      <c r="AT125" s="36">
        <f t="shared" si="51"/>
        <v>200588</v>
      </c>
      <c r="AU125" s="33"/>
      <c r="AV125" s="33">
        <f t="shared" si="52"/>
        <v>1</v>
      </c>
      <c r="AX125">
        <v>211658</v>
      </c>
      <c r="AY125" s="71">
        <f t="shared" si="53"/>
        <v>-5.2301354071190319E-2</v>
      </c>
    </row>
    <row r="126" spans="1:51" ht="15" customHeight="1" x14ac:dyDescent="0.25">
      <c r="A126">
        <v>13</v>
      </c>
      <c r="B126">
        <v>500</v>
      </c>
      <c r="C126" t="s">
        <v>1817</v>
      </c>
      <c r="D126" t="s">
        <v>1818</v>
      </c>
      <c r="E126" s="39" t="s">
        <v>456</v>
      </c>
      <c r="F126" s="32">
        <v>470974</v>
      </c>
      <c r="G126" s="43">
        <v>4957</v>
      </c>
      <c r="H126" s="47">
        <f t="shared" si="27"/>
        <v>3.6952189189051508</v>
      </c>
      <c r="I126">
        <v>147</v>
      </c>
      <c r="J126">
        <v>1873</v>
      </c>
      <c r="K126" s="33">
        <f t="shared" si="28"/>
        <v>7.8483999999999998</v>
      </c>
      <c r="L126" s="33">
        <v>1260</v>
      </c>
      <c r="M126" s="33">
        <v>1972</v>
      </c>
      <c r="N126" s="33">
        <v>2461</v>
      </c>
      <c r="O126" s="33">
        <v>3015</v>
      </c>
      <c r="P126" s="40">
        <v>4442</v>
      </c>
      <c r="Q126" s="43">
        <v>4888</v>
      </c>
      <c r="R126" s="40">
        <f t="shared" si="29"/>
        <v>4888</v>
      </c>
      <c r="S126" s="34">
        <f t="shared" si="30"/>
        <v>0</v>
      </c>
      <c r="T126" s="43">
        <v>49557300</v>
      </c>
      <c r="U126" s="43">
        <v>781756100</v>
      </c>
      <c r="V126" s="54">
        <f t="shared" si="31"/>
        <v>6.3392280000000003</v>
      </c>
      <c r="W126" s="32">
        <v>690</v>
      </c>
      <c r="X126">
        <v>4933</v>
      </c>
      <c r="Y126">
        <f t="shared" si="32"/>
        <v>13.99</v>
      </c>
      <c r="Z126" s="46">
        <v>7933164</v>
      </c>
      <c r="AA126" s="41">
        <v>3623471</v>
      </c>
      <c r="AB126" s="33">
        <f t="shared" si="33"/>
        <v>0.42007800000000001</v>
      </c>
      <c r="AC126" s="33" t="str">
        <f t="shared" si="34"/>
        <v/>
      </c>
      <c r="AD126" s="33" t="str">
        <f t="shared" si="35"/>
        <v/>
      </c>
      <c r="AE126" s="62">
        <f t="shared" si="36"/>
        <v>0</v>
      </c>
      <c r="AF126" s="62">
        <f t="shared" si="37"/>
        <v>699.25665914299987</v>
      </c>
      <c r="AG126" s="62">
        <f t="shared" si="38"/>
        <v>0</v>
      </c>
      <c r="AH126" s="62" t="str">
        <f t="shared" si="39"/>
        <v/>
      </c>
      <c r="AI126" s="33" t="str">
        <f t="shared" si="40"/>
        <v/>
      </c>
      <c r="AJ126" s="33" t="str">
        <f t="shared" si="41"/>
        <v/>
      </c>
      <c r="AK126" s="34">
        <f t="shared" si="42"/>
        <v>699.26</v>
      </c>
      <c r="AL126" s="34">
        <f t="shared" si="43"/>
        <v>744.71</v>
      </c>
      <c r="AM126" s="32">
        <f t="shared" si="44"/>
        <v>358980</v>
      </c>
      <c r="AN126" s="35">
        <f t="shared" si="45"/>
        <v>5.3758495219872974E-3</v>
      </c>
      <c r="AO126" s="32">
        <f t="shared" si="46"/>
        <v>-602.06289136544535</v>
      </c>
      <c r="AP126" s="32">
        <f t="shared" si="47"/>
        <v>358980</v>
      </c>
      <c r="AQ126" s="32">
        <f t="shared" si="48"/>
        <v>49570</v>
      </c>
      <c r="AR126" s="32">
        <f t="shared" si="49"/>
        <v>181173.55000000002</v>
      </c>
      <c r="AS126" s="32">
        <f t="shared" si="50"/>
        <v>421404</v>
      </c>
      <c r="AT126" s="36">
        <f t="shared" si="51"/>
        <v>421404</v>
      </c>
      <c r="AU126" s="33"/>
      <c r="AV126" s="33">
        <f t="shared" si="52"/>
        <v>1</v>
      </c>
      <c r="AX126">
        <v>470974</v>
      </c>
      <c r="AY126" s="71">
        <f t="shared" si="53"/>
        <v>-0.10524997133599731</v>
      </c>
    </row>
    <row r="127" spans="1:51" ht="15" customHeight="1" x14ac:dyDescent="0.25">
      <c r="A127">
        <v>13</v>
      </c>
      <c r="B127">
        <v>600</v>
      </c>
      <c r="C127" t="s">
        <v>2049</v>
      </c>
      <c r="D127" t="s">
        <v>2050</v>
      </c>
      <c r="E127" s="39" t="s">
        <v>572</v>
      </c>
      <c r="F127" s="32">
        <v>1032838</v>
      </c>
      <c r="G127" s="43">
        <v>12159</v>
      </c>
      <c r="H127" s="47">
        <f t="shared" si="27"/>
        <v>4.0848978584613551</v>
      </c>
      <c r="I127">
        <v>241</v>
      </c>
      <c r="J127">
        <v>4447</v>
      </c>
      <c r="K127" s="33">
        <f t="shared" si="28"/>
        <v>5.4193999999999996</v>
      </c>
      <c r="L127" s="33">
        <v>1986</v>
      </c>
      <c r="M127" s="33">
        <v>3463</v>
      </c>
      <c r="N127" s="33">
        <v>4267</v>
      </c>
      <c r="O127" s="33">
        <v>8023</v>
      </c>
      <c r="P127" s="40">
        <v>10125</v>
      </c>
      <c r="Q127" s="43">
        <v>10787</v>
      </c>
      <c r="R127" s="40">
        <f t="shared" si="29"/>
        <v>10787</v>
      </c>
      <c r="S127" s="34">
        <f t="shared" si="30"/>
        <v>0</v>
      </c>
      <c r="T127" s="43">
        <v>190700700</v>
      </c>
      <c r="U127" s="43">
        <v>1620375200</v>
      </c>
      <c r="V127" s="54">
        <f t="shared" si="31"/>
        <v>11.768922</v>
      </c>
      <c r="W127" s="32">
        <v>1819</v>
      </c>
      <c r="X127">
        <v>11182</v>
      </c>
      <c r="Y127">
        <f t="shared" si="32"/>
        <v>16.27</v>
      </c>
      <c r="Z127" s="46">
        <v>16493529</v>
      </c>
      <c r="AA127" s="41">
        <v>6608000</v>
      </c>
      <c r="AB127" s="33">
        <f t="shared" si="33"/>
        <v>0.42007800000000001</v>
      </c>
      <c r="AC127" s="33" t="str">
        <f t="shared" si="34"/>
        <v/>
      </c>
      <c r="AD127" s="33" t="str">
        <f t="shared" si="35"/>
        <v/>
      </c>
      <c r="AE127" s="62">
        <f t="shared" si="36"/>
        <v>0</v>
      </c>
      <c r="AF127" s="62">
        <f t="shared" si="37"/>
        <v>0</v>
      </c>
      <c r="AG127" s="62">
        <f t="shared" si="38"/>
        <v>682.89868297569978</v>
      </c>
      <c r="AH127" s="62" t="str">
        <f t="shared" si="39"/>
        <v/>
      </c>
      <c r="AI127" s="33" t="str">
        <f t="shared" si="40"/>
        <v/>
      </c>
      <c r="AJ127" s="33" t="str">
        <f t="shared" si="41"/>
        <v/>
      </c>
      <c r="AK127" s="34">
        <f t="shared" si="42"/>
        <v>682.9</v>
      </c>
      <c r="AL127" s="34">
        <f t="shared" si="43"/>
        <v>727.28</v>
      </c>
      <c r="AM127" s="32">
        <f t="shared" si="44"/>
        <v>1914429</v>
      </c>
      <c r="AN127" s="35">
        <f t="shared" si="45"/>
        <v>5.3758495219872974E-3</v>
      </c>
      <c r="AO127" s="32">
        <f t="shared" si="46"/>
        <v>4739.3005559383037</v>
      </c>
      <c r="AP127" s="32">
        <f t="shared" si="47"/>
        <v>1037577</v>
      </c>
      <c r="AQ127" s="32">
        <f t="shared" si="48"/>
        <v>121590</v>
      </c>
      <c r="AR127" s="32">
        <f t="shared" si="49"/>
        <v>330400</v>
      </c>
      <c r="AS127" s="32">
        <f t="shared" si="50"/>
        <v>911248</v>
      </c>
      <c r="AT127" s="36">
        <f t="shared" si="51"/>
        <v>1037577</v>
      </c>
      <c r="AU127" s="33"/>
      <c r="AV127" s="33">
        <f t="shared" si="52"/>
        <v>1</v>
      </c>
      <c r="AX127">
        <v>1032838</v>
      </c>
      <c r="AY127" s="71">
        <f t="shared" si="53"/>
        <v>4.5883284697116099E-3</v>
      </c>
    </row>
    <row r="128" spans="1:51" ht="15" customHeight="1" x14ac:dyDescent="0.25">
      <c r="A128">
        <v>13</v>
      </c>
      <c r="B128">
        <v>700</v>
      </c>
      <c r="C128" t="s">
        <v>2243</v>
      </c>
      <c r="D128" t="s">
        <v>2244</v>
      </c>
      <c r="E128" s="39" t="s">
        <v>668</v>
      </c>
      <c r="F128" s="32">
        <v>1110617</v>
      </c>
      <c r="G128" s="43">
        <v>3291</v>
      </c>
      <c r="H128" s="47">
        <f t="shared" si="27"/>
        <v>3.5173278822943734</v>
      </c>
      <c r="I128">
        <v>149</v>
      </c>
      <c r="J128">
        <v>1089</v>
      </c>
      <c r="K128" s="33">
        <f t="shared" si="28"/>
        <v>13.6823</v>
      </c>
      <c r="L128" s="33">
        <v>1130</v>
      </c>
      <c r="M128" s="33">
        <v>1198</v>
      </c>
      <c r="N128" s="33">
        <v>1497</v>
      </c>
      <c r="O128" s="33">
        <v>2102</v>
      </c>
      <c r="P128" s="40">
        <v>3079</v>
      </c>
      <c r="Q128" s="43">
        <v>3228</v>
      </c>
      <c r="R128" s="40">
        <f t="shared" si="29"/>
        <v>3228</v>
      </c>
      <c r="S128" s="34">
        <f t="shared" si="30"/>
        <v>0</v>
      </c>
      <c r="T128" s="43">
        <v>46043100</v>
      </c>
      <c r="U128" s="43">
        <v>235343900</v>
      </c>
      <c r="V128" s="54">
        <f t="shared" si="31"/>
        <v>19.564177999999998</v>
      </c>
      <c r="W128" s="32">
        <v>312</v>
      </c>
      <c r="X128">
        <v>3262</v>
      </c>
      <c r="Y128">
        <f t="shared" si="32"/>
        <v>9.56</v>
      </c>
      <c r="Z128" s="46">
        <v>2624835</v>
      </c>
      <c r="AA128" s="41">
        <v>999429</v>
      </c>
      <c r="AB128" s="33">
        <f t="shared" si="33"/>
        <v>0.42007800000000001</v>
      </c>
      <c r="AC128" s="33" t="str">
        <f t="shared" si="34"/>
        <v/>
      </c>
      <c r="AD128" s="33" t="str">
        <f t="shared" si="35"/>
        <v/>
      </c>
      <c r="AE128" s="62">
        <f t="shared" si="36"/>
        <v>0</v>
      </c>
      <c r="AF128" s="62">
        <f t="shared" si="37"/>
        <v>884.13356352549999</v>
      </c>
      <c r="AG128" s="62">
        <f t="shared" si="38"/>
        <v>0</v>
      </c>
      <c r="AH128" s="62" t="str">
        <f t="shared" si="39"/>
        <v/>
      </c>
      <c r="AI128" s="33" t="str">
        <f t="shared" si="40"/>
        <v/>
      </c>
      <c r="AJ128" s="33" t="str">
        <f t="shared" si="41"/>
        <v/>
      </c>
      <c r="AK128" s="34">
        <f t="shared" si="42"/>
        <v>884.13</v>
      </c>
      <c r="AL128" s="34">
        <f t="shared" si="43"/>
        <v>941.59</v>
      </c>
      <c r="AM128" s="32">
        <f t="shared" si="44"/>
        <v>1996137</v>
      </c>
      <c r="AN128" s="35">
        <f t="shared" si="45"/>
        <v>5.3758495219872974E-3</v>
      </c>
      <c r="AO128" s="32">
        <f t="shared" si="46"/>
        <v>4760.4222687101919</v>
      </c>
      <c r="AP128" s="32">
        <f t="shared" si="47"/>
        <v>1115377</v>
      </c>
      <c r="AQ128" s="32">
        <f t="shared" si="48"/>
        <v>32910</v>
      </c>
      <c r="AR128" s="32">
        <f t="shared" si="49"/>
        <v>49971.450000000004</v>
      </c>
      <c r="AS128" s="32">
        <f t="shared" si="50"/>
        <v>1077707</v>
      </c>
      <c r="AT128" s="36">
        <f t="shared" si="51"/>
        <v>1115377</v>
      </c>
      <c r="AU128" s="33"/>
      <c r="AV128" s="33">
        <f t="shared" si="52"/>
        <v>1</v>
      </c>
      <c r="AX128">
        <v>1110617</v>
      </c>
      <c r="AY128" s="71">
        <f t="shared" si="53"/>
        <v>4.2859059423725728E-3</v>
      </c>
    </row>
    <row r="129" spans="1:51" ht="15" customHeight="1" x14ac:dyDescent="0.25">
      <c r="A129">
        <v>13</v>
      </c>
      <c r="B129">
        <v>800</v>
      </c>
      <c r="C129" t="s">
        <v>2291</v>
      </c>
      <c r="D129" t="s">
        <v>2292</v>
      </c>
      <c r="E129" s="39" t="s">
        <v>692</v>
      </c>
      <c r="F129" s="32">
        <v>331795</v>
      </c>
      <c r="G129" s="43">
        <v>1207</v>
      </c>
      <c r="H129" s="47">
        <f t="shared" si="27"/>
        <v>3.0817072700973491</v>
      </c>
      <c r="I129">
        <v>60</v>
      </c>
      <c r="J129">
        <v>435</v>
      </c>
      <c r="K129" s="33">
        <f t="shared" si="28"/>
        <v>13.793099999999999</v>
      </c>
      <c r="L129" s="33">
        <v>149</v>
      </c>
      <c r="M129" s="33">
        <v>180</v>
      </c>
      <c r="N129" s="33">
        <v>368</v>
      </c>
      <c r="O129" s="33">
        <v>343</v>
      </c>
      <c r="P129" s="40">
        <v>1045</v>
      </c>
      <c r="Q129" s="43">
        <v>1142</v>
      </c>
      <c r="R129" s="40">
        <f t="shared" si="29"/>
        <v>1142</v>
      </c>
      <c r="S129" s="34">
        <f t="shared" si="30"/>
        <v>0</v>
      </c>
      <c r="T129" s="43">
        <v>11979900</v>
      </c>
      <c r="U129" s="43">
        <v>109816900</v>
      </c>
      <c r="V129" s="54">
        <f t="shared" si="31"/>
        <v>10.908977</v>
      </c>
      <c r="W129" s="32">
        <v>105</v>
      </c>
      <c r="X129">
        <v>1151</v>
      </c>
      <c r="Y129">
        <f t="shared" si="32"/>
        <v>9.1199999999999992</v>
      </c>
      <c r="Z129" s="46">
        <v>1188854</v>
      </c>
      <c r="AA129" s="41">
        <v>578420</v>
      </c>
      <c r="AB129" s="33">
        <f t="shared" si="33"/>
        <v>0.42007800000000001</v>
      </c>
      <c r="AC129" s="33" t="str">
        <f t="shared" si="34"/>
        <v/>
      </c>
      <c r="AD129" s="33" t="str">
        <f t="shared" si="35"/>
        <v/>
      </c>
      <c r="AE129" s="62">
        <f t="shared" si="36"/>
        <v>877.16525669729219</v>
      </c>
      <c r="AF129" s="62">
        <f t="shared" si="37"/>
        <v>0</v>
      </c>
      <c r="AG129" s="62">
        <f t="shared" si="38"/>
        <v>0</v>
      </c>
      <c r="AH129" s="62" t="str">
        <f t="shared" si="39"/>
        <v/>
      </c>
      <c r="AI129" s="33" t="str">
        <f t="shared" si="40"/>
        <v/>
      </c>
      <c r="AJ129" s="33" t="str">
        <f t="shared" si="41"/>
        <v/>
      </c>
      <c r="AK129" s="34">
        <f t="shared" si="42"/>
        <v>877.17</v>
      </c>
      <c r="AL129" s="34">
        <f t="shared" si="43"/>
        <v>934.18</v>
      </c>
      <c r="AM129" s="32">
        <f t="shared" si="44"/>
        <v>628144</v>
      </c>
      <c r="AN129" s="35">
        <f t="shared" si="45"/>
        <v>5.3758495219872974E-3</v>
      </c>
      <c r="AO129" s="32">
        <f t="shared" si="46"/>
        <v>1593.1276299914136</v>
      </c>
      <c r="AP129" s="32">
        <f t="shared" si="47"/>
        <v>333388</v>
      </c>
      <c r="AQ129" s="32">
        <f t="shared" si="48"/>
        <v>12070</v>
      </c>
      <c r="AR129" s="32">
        <f t="shared" si="49"/>
        <v>28921</v>
      </c>
      <c r="AS129" s="32">
        <f t="shared" si="50"/>
        <v>319725</v>
      </c>
      <c r="AT129" s="36">
        <f t="shared" si="51"/>
        <v>333388</v>
      </c>
      <c r="AU129" s="33"/>
      <c r="AV129" s="33">
        <f t="shared" si="52"/>
        <v>1</v>
      </c>
      <c r="AX129">
        <v>331795</v>
      </c>
      <c r="AY129" s="71">
        <f t="shared" si="53"/>
        <v>4.8011573411293118E-3</v>
      </c>
    </row>
    <row r="130" spans="1:51" ht="15" customHeight="1" x14ac:dyDescent="0.25">
      <c r="A130">
        <v>13</v>
      </c>
      <c r="B130">
        <v>900</v>
      </c>
      <c r="C130" t="s">
        <v>2377</v>
      </c>
      <c r="D130" t="s">
        <v>2378</v>
      </c>
      <c r="E130" s="39" t="s">
        <v>735</v>
      </c>
      <c r="F130" s="32">
        <v>429769</v>
      </c>
      <c r="G130" s="43">
        <v>4648</v>
      </c>
      <c r="H130" s="47">
        <f t="shared" si="27"/>
        <v>3.6672661193822744</v>
      </c>
      <c r="I130">
        <v>23</v>
      </c>
      <c r="J130">
        <v>694</v>
      </c>
      <c r="K130" s="33">
        <f t="shared" si="28"/>
        <v>3.3140999999999998</v>
      </c>
      <c r="L130" s="33">
        <v>278</v>
      </c>
      <c r="M130" s="33">
        <v>996</v>
      </c>
      <c r="N130" s="33">
        <v>1081</v>
      </c>
      <c r="O130" s="33">
        <v>1278</v>
      </c>
      <c r="P130" s="40">
        <v>1456</v>
      </c>
      <c r="Q130" s="43">
        <v>1703</v>
      </c>
      <c r="R130" s="40">
        <f t="shared" si="29"/>
        <v>1703</v>
      </c>
      <c r="S130" s="34">
        <f t="shared" si="30"/>
        <v>0</v>
      </c>
      <c r="T130" s="43">
        <v>90176700</v>
      </c>
      <c r="U130" s="43">
        <v>687880300</v>
      </c>
      <c r="V130" s="54">
        <f t="shared" si="31"/>
        <v>13.109359</v>
      </c>
      <c r="W130" s="32">
        <v>207</v>
      </c>
      <c r="X130">
        <v>1992</v>
      </c>
      <c r="Y130">
        <f t="shared" si="32"/>
        <v>10.39</v>
      </c>
      <c r="Z130" s="46">
        <v>7465478</v>
      </c>
      <c r="AA130" s="41">
        <v>1797368</v>
      </c>
      <c r="AB130" s="33">
        <f t="shared" si="33"/>
        <v>0.42007800000000001</v>
      </c>
      <c r="AC130" s="33" t="str">
        <f t="shared" si="34"/>
        <v/>
      </c>
      <c r="AD130" s="33" t="str">
        <f t="shared" si="35"/>
        <v/>
      </c>
      <c r="AE130" s="62">
        <f t="shared" si="36"/>
        <v>0</v>
      </c>
      <c r="AF130" s="62">
        <f t="shared" si="37"/>
        <v>736.23672506774983</v>
      </c>
      <c r="AG130" s="62">
        <f t="shared" si="38"/>
        <v>0</v>
      </c>
      <c r="AH130" s="62" t="str">
        <f t="shared" si="39"/>
        <v/>
      </c>
      <c r="AI130" s="33" t="str">
        <f t="shared" si="40"/>
        <v/>
      </c>
      <c r="AJ130" s="33" t="str">
        <f t="shared" si="41"/>
        <v/>
      </c>
      <c r="AK130" s="34">
        <f t="shared" si="42"/>
        <v>736.24</v>
      </c>
      <c r="AL130" s="34">
        <f t="shared" si="43"/>
        <v>784.09</v>
      </c>
      <c r="AM130" s="32">
        <f t="shared" si="44"/>
        <v>508367</v>
      </c>
      <c r="AN130" s="35">
        <f t="shared" si="45"/>
        <v>5.3758495219872974E-3</v>
      </c>
      <c r="AO130" s="32">
        <f t="shared" si="46"/>
        <v>422.5310207291576</v>
      </c>
      <c r="AP130" s="32">
        <f t="shared" si="47"/>
        <v>430192</v>
      </c>
      <c r="AQ130" s="32">
        <f t="shared" si="48"/>
        <v>46480</v>
      </c>
      <c r="AR130" s="32">
        <f t="shared" si="49"/>
        <v>89868.400000000009</v>
      </c>
      <c r="AS130" s="32">
        <f t="shared" si="50"/>
        <v>383289</v>
      </c>
      <c r="AT130" s="36">
        <f t="shared" si="51"/>
        <v>430192</v>
      </c>
      <c r="AU130" s="33"/>
      <c r="AV130" s="33">
        <f t="shared" si="52"/>
        <v>1</v>
      </c>
      <c r="AX130">
        <v>429769</v>
      </c>
      <c r="AY130" s="71">
        <f t="shared" si="53"/>
        <v>9.8424967831556016E-4</v>
      </c>
    </row>
    <row r="131" spans="1:51" ht="15" customHeight="1" x14ac:dyDescent="0.25">
      <c r="A131">
        <v>13</v>
      </c>
      <c r="B131">
        <v>1100</v>
      </c>
      <c r="C131" t="s">
        <v>2417</v>
      </c>
      <c r="D131" t="s">
        <v>2418</v>
      </c>
      <c r="E131" s="39" t="s">
        <v>755</v>
      </c>
      <c r="F131" s="32">
        <v>220691</v>
      </c>
      <c r="G131" s="43">
        <v>1069</v>
      </c>
      <c r="H131" s="47">
        <f t="shared" si="27"/>
        <v>3.0289777052087778</v>
      </c>
      <c r="I131">
        <v>133</v>
      </c>
      <c r="J131">
        <v>563</v>
      </c>
      <c r="K131" s="33">
        <f t="shared" si="28"/>
        <v>23.6234</v>
      </c>
      <c r="L131" s="33">
        <v>587</v>
      </c>
      <c r="M131" s="33">
        <v>623</v>
      </c>
      <c r="N131" s="33">
        <v>694</v>
      </c>
      <c r="O131" s="33">
        <v>951</v>
      </c>
      <c r="P131" s="42">
        <v>976</v>
      </c>
      <c r="Q131" s="43">
        <v>1055</v>
      </c>
      <c r="R131" s="40">
        <f t="shared" si="29"/>
        <v>1055</v>
      </c>
      <c r="S131" s="34">
        <f t="shared" si="30"/>
        <v>0</v>
      </c>
      <c r="T131" s="43">
        <v>23786100</v>
      </c>
      <c r="U131" s="43">
        <v>155766000</v>
      </c>
      <c r="V131" s="54">
        <f t="shared" si="31"/>
        <v>15.270405999999999</v>
      </c>
      <c r="W131" s="32">
        <v>251</v>
      </c>
      <c r="X131">
        <v>1208</v>
      </c>
      <c r="Y131">
        <f t="shared" si="32"/>
        <v>20.78</v>
      </c>
      <c r="Z131" s="46">
        <v>1735309</v>
      </c>
      <c r="AA131" s="41">
        <v>844160</v>
      </c>
      <c r="AB131" s="33">
        <f t="shared" si="33"/>
        <v>0.42007800000000001</v>
      </c>
      <c r="AC131" s="33" t="str">
        <f t="shared" si="34"/>
        <v/>
      </c>
      <c r="AD131" s="33" t="str">
        <f t="shared" si="35"/>
        <v/>
      </c>
      <c r="AE131" s="62">
        <f t="shared" si="36"/>
        <v>865.51850859339925</v>
      </c>
      <c r="AF131" s="62">
        <f t="shared" si="37"/>
        <v>0</v>
      </c>
      <c r="AG131" s="62">
        <f t="shared" si="38"/>
        <v>0</v>
      </c>
      <c r="AH131" s="62" t="str">
        <f t="shared" si="39"/>
        <v/>
      </c>
      <c r="AI131" s="33" t="str">
        <f t="shared" si="40"/>
        <v/>
      </c>
      <c r="AJ131" s="33" t="str">
        <f t="shared" si="41"/>
        <v/>
      </c>
      <c r="AK131" s="34">
        <f t="shared" si="42"/>
        <v>865.52</v>
      </c>
      <c r="AL131" s="34">
        <f t="shared" si="43"/>
        <v>921.77</v>
      </c>
      <c r="AM131" s="32">
        <f t="shared" si="44"/>
        <v>256407</v>
      </c>
      <c r="AN131" s="35">
        <f t="shared" si="45"/>
        <v>5.3758495219872974E-3</v>
      </c>
      <c r="AO131" s="32">
        <f t="shared" si="46"/>
        <v>192.00384152729831</v>
      </c>
      <c r="AP131" s="32">
        <f t="shared" si="47"/>
        <v>220883</v>
      </c>
      <c r="AQ131" s="32">
        <f t="shared" si="48"/>
        <v>10690</v>
      </c>
      <c r="AR131" s="32">
        <f t="shared" si="49"/>
        <v>42208</v>
      </c>
      <c r="AS131" s="32">
        <f t="shared" si="50"/>
        <v>210001</v>
      </c>
      <c r="AT131" s="36">
        <f t="shared" si="51"/>
        <v>220883</v>
      </c>
      <c r="AU131" s="33"/>
      <c r="AV131" s="33">
        <f t="shared" si="52"/>
        <v>1</v>
      </c>
      <c r="AX131">
        <v>220691</v>
      </c>
      <c r="AY131" s="71">
        <f t="shared" si="53"/>
        <v>8.6999469846980621E-4</v>
      </c>
    </row>
    <row r="132" spans="1:51" ht="15" customHeight="1" x14ac:dyDescent="0.25">
      <c r="A132">
        <v>13</v>
      </c>
      <c r="B132">
        <v>1200</v>
      </c>
      <c r="C132" t="s">
        <v>2601</v>
      </c>
      <c r="D132" t="s">
        <v>2602</v>
      </c>
      <c r="E132" s="39" t="s">
        <v>847</v>
      </c>
      <c r="F132" s="32">
        <v>388427</v>
      </c>
      <c r="G132" s="43">
        <v>8196</v>
      </c>
      <c r="H132" s="47">
        <f t="shared" si="27"/>
        <v>3.9136019497291574</v>
      </c>
      <c r="I132">
        <v>122</v>
      </c>
      <c r="J132">
        <v>2924</v>
      </c>
      <c r="K132" s="33">
        <f t="shared" si="28"/>
        <v>4.1723999999999997</v>
      </c>
      <c r="L132" s="33">
        <v>695</v>
      </c>
      <c r="M132" s="33">
        <v>1559</v>
      </c>
      <c r="N132" s="33">
        <v>2142</v>
      </c>
      <c r="O132" s="33">
        <v>3048</v>
      </c>
      <c r="P132" s="40">
        <v>7791</v>
      </c>
      <c r="Q132" s="43">
        <v>8032</v>
      </c>
      <c r="R132" s="40">
        <f t="shared" si="29"/>
        <v>8032</v>
      </c>
      <c r="S132" s="34">
        <f t="shared" si="30"/>
        <v>0</v>
      </c>
      <c r="T132" s="43">
        <v>193612100</v>
      </c>
      <c r="U132" s="43">
        <v>1288397200</v>
      </c>
      <c r="V132" s="54">
        <f t="shared" si="31"/>
        <v>15.027361000000001</v>
      </c>
      <c r="W132" s="32">
        <v>1157</v>
      </c>
      <c r="X132">
        <v>8063</v>
      </c>
      <c r="Y132">
        <f t="shared" si="32"/>
        <v>14.35</v>
      </c>
      <c r="Z132" s="46">
        <v>14761736</v>
      </c>
      <c r="AA132" s="41">
        <v>5795336</v>
      </c>
      <c r="AB132" s="33">
        <f t="shared" si="33"/>
        <v>0.42007800000000001</v>
      </c>
      <c r="AC132" s="33" t="str">
        <f t="shared" si="34"/>
        <v/>
      </c>
      <c r="AD132" s="33" t="str">
        <f t="shared" si="35"/>
        <v/>
      </c>
      <c r="AE132" s="62">
        <f t="shared" si="36"/>
        <v>0</v>
      </c>
      <c r="AF132" s="62">
        <f t="shared" si="37"/>
        <v>763.14290077725002</v>
      </c>
      <c r="AG132" s="62">
        <f t="shared" si="38"/>
        <v>0</v>
      </c>
      <c r="AH132" s="62" t="str">
        <f t="shared" si="39"/>
        <v/>
      </c>
      <c r="AI132" s="33" t="str">
        <f t="shared" si="40"/>
        <v/>
      </c>
      <c r="AJ132" s="33" t="str">
        <f t="shared" si="41"/>
        <v/>
      </c>
      <c r="AK132" s="34">
        <f t="shared" si="42"/>
        <v>763.14</v>
      </c>
      <c r="AL132" s="34">
        <f t="shared" si="43"/>
        <v>812.74</v>
      </c>
      <c r="AM132" s="32">
        <f t="shared" si="44"/>
        <v>460137</v>
      </c>
      <c r="AN132" s="35">
        <f t="shared" si="45"/>
        <v>5.3758495219872974E-3</v>
      </c>
      <c r="AO132" s="32">
        <f t="shared" si="46"/>
        <v>385.5021692217091</v>
      </c>
      <c r="AP132" s="32">
        <f t="shared" si="47"/>
        <v>388813</v>
      </c>
      <c r="AQ132" s="32">
        <f t="shared" si="48"/>
        <v>81960</v>
      </c>
      <c r="AR132" s="32">
        <f t="shared" si="49"/>
        <v>289766.8</v>
      </c>
      <c r="AS132" s="32">
        <f t="shared" si="50"/>
        <v>306467</v>
      </c>
      <c r="AT132" s="36">
        <f t="shared" si="51"/>
        <v>388813</v>
      </c>
      <c r="AU132" s="33"/>
      <c r="AV132" s="33">
        <f t="shared" si="52"/>
        <v>1</v>
      </c>
      <c r="AX132">
        <v>388427</v>
      </c>
      <c r="AY132" s="71">
        <f t="shared" si="53"/>
        <v>9.9375172168773016E-4</v>
      </c>
    </row>
    <row r="133" spans="1:51" ht="15" customHeight="1" x14ac:dyDescent="0.25">
      <c r="A133">
        <v>14</v>
      </c>
      <c r="B133">
        <v>300</v>
      </c>
      <c r="C133" t="s">
        <v>979</v>
      </c>
      <c r="D133" t="s">
        <v>980</v>
      </c>
      <c r="E133" s="39" t="s">
        <v>39</v>
      </c>
      <c r="F133" s="32">
        <v>953622</v>
      </c>
      <c r="G133" s="43">
        <v>2772</v>
      </c>
      <c r="H133" s="47">
        <f t="shared" si="27"/>
        <v>3.4427932259397691</v>
      </c>
      <c r="I133">
        <v>134</v>
      </c>
      <c r="J133">
        <v>1076</v>
      </c>
      <c r="K133" s="33">
        <f t="shared" si="28"/>
        <v>12.4535</v>
      </c>
      <c r="L133" s="33">
        <v>1782</v>
      </c>
      <c r="M133" s="33">
        <v>2207</v>
      </c>
      <c r="N133" s="33">
        <v>2066</v>
      </c>
      <c r="O133" s="33">
        <v>2173</v>
      </c>
      <c r="P133" s="40">
        <v>2563</v>
      </c>
      <c r="Q133" s="43">
        <v>2759</v>
      </c>
      <c r="R133" s="40">
        <f t="shared" si="29"/>
        <v>2759</v>
      </c>
      <c r="S133" s="34">
        <f t="shared" si="30"/>
        <v>0</v>
      </c>
      <c r="T133" s="43">
        <v>21019200</v>
      </c>
      <c r="U133" s="43">
        <v>253527600</v>
      </c>
      <c r="V133" s="54">
        <f t="shared" si="31"/>
        <v>8.2906949999999995</v>
      </c>
      <c r="W133" s="32">
        <v>379</v>
      </c>
      <c r="X133">
        <v>2757</v>
      </c>
      <c r="Y133">
        <f t="shared" si="32"/>
        <v>13.75</v>
      </c>
      <c r="Z133" s="46">
        <v>2674299</v>
      </c>
      <c r="AA133" s="41">
        <v>1250000</v>
      </c>
      <c r="AB133" s="33">
        <f t="shared" si="33"/>
        <v>0.42007800000000001</v>
      </c>
      <c r="AC133" s="33">
        <f t="shared" si="34"/>
        <v>0.54400000000000004</v>
      </c>
      <c r="AD133" s="33" t="str">
        <f t="shared" si="35"/>
        <v/>
      </c>
      <c r="AE133" s="62">
        <f t="shared" si="36"/>
        <v>956.92083936589836</v>
      </c>
      <c r="AF133" s="62">
        <f t="shared" si="37"/>
        <v>755.24437476374999</v>
      </c>
      <c r="AG133" s="62">
        <f t="shared" si="38"/>
        <v>0</v>
      </c>
      <c r="AH133" s="62">
        <f t="shared" si="39"/>
        <v>847.20884262232971</v>
      </c>
      <c r="AI133" s="33" t="str">
        <f t="shared" si="40"/>
        <v/>
      </c>
      <c r="AJ133" s="33">
        <f t="shared" si="41"/>
        <v>1</v>
      </c>
      <c r="AK133" s="34">
        <f t="shared" si="42"/>
        <v>847.21</v>
      </c>
      <c r="AL133" s="34">
        <f t="shared" si="43"/>
        <v>902.27</v>
      </c>
      <c r="AM133" s="32">
        <f t="shared" si="44"/>
        <v>1377678</v>
      </c>
      <c r="AN133" s="35">
        <f t="shared" si="45"/>
        <v>5.3758495219872974E-3</v>
      </c>
      <c r="AO133" s="32">
        <f t="shared" si="46"/>
        <v>2279.6612448958454</v>
      </c>
      <c r="AP133" s="32">
        <f t="shared" si="47"/>
        <v>955902</v>
      </c>
      <c r="AQ133" s="32">
        <f t="shared" si="48"/>
        <v>27720</v>
      </c>
      <c r="AR133" s="32">
        <f t="shared" si="49"/>
        <v>62500</v>
      </c>
      <c r="AS133" s="32">
        <f t="shared" si="50"/>
        <v>925902</v>
      </c>
      <c r="AT133" s="36">
        <f t="shared" si="51"/>
        <v>955902</v>
      </c>
      <c r="AU133" s="33"/>
      <c r="AV133" s="33">
        <f t="shared" si="52"/>
        <v>1</v>
      </c>
      <c r="AX133">
        <v>953622</v>
      </c>
      <c r="AY133" s="71">
        <f t="shared" si="53"/>
        <v>2.3908844384882061E-3</v>
      </c>
    </row>
    <row r="134" spans="1:51" ht="15" customHeight="1" x14ac:dyDescent="0.25">
      <c r="A134">
        <v>14</v>
      </c>
      <c r="B134">
        <v>400</v>
      </c>
      <c r="C134" t="s">
        <v>1227</v>
      </c>
      <c r="D134" t="s">
        <v>1228</v>
      </c>
      <c r="E134" s="39" t="s">
        <v>163</v>
      </c>
      <c r="F134" s="32">
        <v>15224</v>
      </c>
      <c r="G134" s="43">
        <v>93</v>
      </c>
      <c r="H134" s="47">
        <f t="shared" si="27"/>
        <v>1.968482948553935</v>
      </c>
      <c r="I134">
        <v>14</v>
      </c>
      <c r="J134">
        <v>35</v>
      </c>
      <c r="K134" s="33">
        <f t="shared" si="28"/>
        <v>40</v>
      </c>
      <c r="L134" s="33">
        <v>135</v>
      </c>
      <c r="M134" s="33">
        <v>110</v>
      </c>
      <c r="N134" s="33">
        <v>123</v>
      </c>
      <c r="O134" s="33">
        <v>123</v>
      </c>
      <c r="P134" s="42">
        <v>93</v>
      </c>
      <c r="Q134" s="43">
        <v>100</v>
      </c>
      <c r="R134" s="40">
        <f t="shared" si="29"/>
        <v>135</v>
      </c>
      <c r="S134" s="34">
        <f t="shared" si="30"/>
        <v>31.11</v>
      </c>
      <c r="T134" s="43">
        <v>1916400</v>
      </c>
      <c r="U134" s="43">
        <v>8759000</v>
      </c>
      <c r="V134" s="54">
        <f t="shared" si="31"/>
        <v>21.87921</v>
      </c>
      <c r="W134" s="32">
        <v>26</v>
      </c>
      <c r="X134">
        <v>76</v>
      </c>
      <c r="Y134">
        <f t="shared" si="32"/>
        <v>34.21</v>
      </c>
      <c r="Z134" s="46">
        <v>112220</v>
      </c>
      <c r="AA134" s="41">
        <v>20000</v>
      </c>
      <c r="AB134" s="33">
        <f t="shared" si="33"/>
        <v>0.42007800000000001</v>
      </c>
      <c r="AC134" s="33" t="str">
        <f t="shared" si="34"/>
        <v/>
      </c>
      <c r="AD134" s="33" t="str">
        <f t="shared" si="35"/>
        <v/>
      </c>
      <c r="AE134" s="62">
        <f t="shared" si="36"/>
        <v>631.27960822774753</v>
      </c>
      <c r="AF134" s="62">
        <f t="shared" si="37"/>
        <v>0</v>
      </c>
      <c r="AG134" s="62">
        <f t="shared" si="38"/>
        <v>0</v>
      </c>
      <c r="AH134" s="62" t="str">
        <f t="shared" si="39"/>
        <v/>
      </c>
      <c r="AI134" s="33" t="str">
        <f t="shared" si="40"/>
        <v/>
      </c>
      <c r="AJ134" s="33" t="str">
        <f t="shared" si="41"/>
        <v/>
      </c>
      <c r="AK134" s="34">
        <f t="shared" si="42"/>
        <v>631.28</v>
      </c>
      <c r="AL134" s="34">
        <f t="shared" si="43"/>
        <v>672.31</v>
      </c>
      <c r="AM134" s="32">
        <f t="shared" si="44"/>
        <v>15384</v>
      </c>
      <c r="AN134" s="35">
        <f t="shared" si="45"/>
        <v>5.3758495219872974E-3</v>
      </c>
      <c r="AO134" s="32">
        <f t="shared" si="46"/>
        <v>0.86013592351796753</v>
      </c>
      <c r="AP134" s="32">
        <f t="shared" si="47"/>
        <v>15225</v>
      </c>
      <c r="AQ134" s="32">
        <f t="shared" si="48"/>
        <v>930</v>
      </c>
      <c r="AR134" s="32">
        <f t="shared" si="49"/>
        <v>1000</v>
      </c>
      <c r="AS134" s="32">
        <f t="shared" si="50"/>
        <v>14294</v>
      </c>
      <c r="AT134" s="36">
        <f t="shared" si="51"/>
        <v>15225</v>
      </c>
      <c r="AU134" s="33"/>
      <c r="AV134" s="33">
        <f t="shared" si="52"/>
        <v>1</v>
      </c>
      <c r="AX134">
        <v>15224</v>
      </c>
      <c r="AY134" s="71">
        <f t="shared" si="53"/>
        <v>6.5685759327377822E-5</v>
      </c>
    </row>
    <row r="135" spans="1:51" ht="15" customHeight="1" x14ac:dyDescent="0.25">
      <c r="A135">
        <v>14</v>
      </c>
      <c r="B135">
        <v>700</v>
      </c>
      <c r="C135" t="s">
        <v>1311</v>
      </c>
      <c r="D135" t="s">
        <v>1312</v>
      </c>
      <c r="E135" s="39" t="s">
        <v>204</v>
      </c>
      <c r="F135" s="32">
        <v>908797</v>
      </c>
      <c r="G135" s="43">
        <v>4831</v>
      </c>
      <c r="H135" s="47">
        <f t="shared" si="27"/>
        <v>3.6840370374865197</v>
      </c>
      <c r="I135">
        <v>368</v>
      </c>
      <c r="J135">
        <v>2018</v>
      </c>
      <c r="K135" s="33">
        <f t="shared" si="28"/>
        <v>18.235900000000001</v>
      </c>
      <c r="L135" s="33">
        <v>2321</v>
      </c>
      <c r="M135" s="33">
        <v>2585</v>
      </c>
      <c r="N135" s="33">
        <v>2562</v>
      </c>
      <c r="O135" s="33">
        <v>3001</v>
      </c>
      <c r="P135" s="40">
        <v>4024</v>
      </c>
      <c r="Q135" s="43">
        <v>4612</v>
      </c>
      <c r="R135" s="40">
        <f t="shared" si="29"/>
        <v>4612</v>
      </c>
      <c r="S135" s="34">
        <f t="shared" si="30"/>
        <v>0</v>
      </c>
      <c r="T135" s="43">
        <v>86412800</v>
      </c>
      <c r="U135" s="43">
        <v>501217400</v>
      </c>
      <c r="V135" s="54">
        <f t="shared" si="31"/>
        <v>17.240583000000001</v>
      </c>
      <c r="W135" s="32">
        <v>598</v>
      </c>
      <c r="X135">
        <v>4664</v>
      </c>
      <c r="Y135">
        <f t="shared" si="32"/>
        <v>12.82</v>
      </c>
      <c r="Z135" s="46">
        <v>6098228</v>
      </c>
      <c r="AA135" s="41">
        <v>2891193</v>
      </c>
      <c r="AB135" s="33">
        <f t="shared" si="33"/>
        <v>0.42007800000000001</v>
      </c>
      <c r="AC135" s="33" t="str">
        <f t="shared" si="34"/>
        <v/>
      </c>
      <c r="AD135" s="33" t="str">
        <f t="shared" si="35"/>
        <v/>
      </c>
      <c r="AE135" s="62">
        <f t="shared" si="36"/>
        <v>0</v>
      </c>
      <c r="AF135" s="62">
        <f t="shared" si="37"/>
        <v>894.42252529174993</v>
      </c>
      <c r="AG135" s="62">
        <f t="shared" si="38"/>
        <v>0</v>
      </c>
      <c r="AH135" s="62" t="str">
        <f t="shared" si="39"/>
        <v/>
      </c>
      <c r="AI135" s="33" t="str">
        <f t="shared" si="40"/>
        <v/>
      </c>
      <c r="AJ135" s="33" t="str">
        <f t="shared" si="41"/>
        <v/>
      </c>
      <c r="AK135" s="34">
        <f t="shared" si="42"/>
        <v>894.42</v>
      </c>
      <c r="AL135" s="34">
        <f t="shared" si="43"/>
        <v>952.55</v>
      </c>
      <c r="AM135" s="32">
        <f t="shared" si="44"/>
        <v>2040038</v>
      </c>
      <c r="AN135" s="35">
        <f t="shared" si="45"/>
        <v>5.3758495219872974E-3</v>
      </c>
      <c r="AO135" s="32">
        <f t="shared" si="46"/>
        <v>6081.381389102432</v>
      </c>
      <c r="AP135" s="32">
        <f t="shared" si="47"/>
        <v>914878</v>
      </c>
      <c r="AQ135" s="32">
        <f t="shared" si="48"/>
        <v>48310</v>
      </c>
      <c r="AR135" s="32">
        <f t="shared" si="49"/>
        <v>144559.65</v>
      </c>
      <c r="AS135" s="32">
        <f t="shared" si="50"/>
        <v>860487</v>
      </c>
      <c r="AT135" s="36">
        <f t="shared" si="51"/>
        <v>914878</v>
      </c>
      <c r="AU135" s="33"/>
      <c r="AV135" s="33">
        <f t="shared" si="52"/>
        <v>1</v>
      </c>
      <c r="AX135">
        <v>908797</v>
      </c>
      <c r="AY135" s="71">
        <f t="shared" si="53"/>
        <v>6.6912632854201765E-3</v>
      </c>
    </row>
    <row r="136" spans="1:51" ht="15" customHeight="1" x14ac:dyDescent="0.25">
      <c r="A136">
        <v>14</v>
      </c>
      <c r="B136">
        <v>900</v>
      </c>
      <c r="C136" t="s">
        <v>1425</v>
      </c>
      <c r="D136" t="s">
        <v>1426</v>
      </c>
      <c r="E136" s="39" t="s">
        <v>260</v>
      </c>
      <c r="F136" s="32">
        <v>38404</v>
      </c>
      <c r="G136" s="43">
        <v>167</v>
      </c>
      <c r="H136" s="47">
        <f t="shared" si="27"/>
        <v>2.2227164711475833</v>
      </c>
      <c r="I136">
        <v>10</v>
      </c>
      <c r="J136">
        <v>87</v>
      </c>
      <c r="K136" s="33">
        <f t="shared" si="28"/>
        <v>11.494300000000001</v>
      </c>
      <c r="L136" s="33">
        <v>232</v>
      </c>
      <c r="M136" s="33">
        <v>264</v>
      </c>
      <c r="N136" s="33">
        <v>211</v>
      </c>
      <c r="O136" s="33">
        <v>216</v>
      </c>
      <c r="P136" s="42">
        <v>177</v>
      </c>
      <c r="Q136" s="43">
        <v>177</v>
      </c>
      <c r="R136" s="40">
        <f t="shared" si="29"/>
        <v>264</v>
      </c>
      <c r="S136" s="34">
        <f t="shared" si="30"/>
        <v>36.74</v>
      </c>
      <c r="T136" s="43">
        <v>1945600</v>
      </c>
      <c r="U136" s="43">
        <v>14974600</v>
      </c>
      <c r="V136" s="54">
        <f t="shared" si="31"/>
        <v>12.992668</v>
      </c>
      <c r="W136" s="32">
        <v>39</v>
      </c>
      <c r="X136">
        <v>182</v>
      </c>
      <c r="Y136">
        <f t="shared" si="32"/>
        <v>21.43</v>
      </c>
      <c r="Z136" s="46">
        <v>157538</v>
      </c>
      <c r="AA136" s="41">
        <v>34796</v>
      </c>
      <c r="AB136" s="33">
        <f t="shared" si="33"/>
        <v>0.42007800000000001</v>
      </c>
      <c r="AC136" s="33" t="str">
        <f t="shared" si="34"/>
        <v/>
      </c>
      <c r="AD136" s="33" t="str">
        <f t="shared" si="35"/>
        <v/>
      </c>
      <c r="AE136" s="62">
        <f t="shared" si="36"/>
        <v>687.43394599766475</v>
      </c>
      <c r="AF136" s="62">
        <f t="shared" si="37"/>
        <v>0</v>
      </c>
      <c r="AG136" s="62">
        <f t="shared" si="38"/>
        <v>0</v>
      </c>
      <c r="AH136" s="62" t="str">
        <f t="shared" si="39"/>
        <v/>
      </c>
      <c r="AI136" s="33" t="str">
        <f t="shared" si="40"/>
        <v/>
      </c>
      <c r="AJ136" s="33" t="str">
        <f t="shared" si="41"/>
        <v/>
      </c>
      <c r="AK136" s="34">
        <f t="shared" si="42"/>
        <v>687.43</v>
      </c>
      <c r="AL136" s="34">
        <f t="shared" si="43"/>
        <v>732.11</v>
      </c>
      <c r="AM136" s="32">
        <f t="shared" si="44"/>
        <v>56084</v>
      </c>
      <c r="AN136" s="35">
        <f t="shared" si="45"/>
        <v>5.3758495219872974E-3</v>
      </c>
      <c r="AO136" s="32">
        <f t="shared" si="46"/>
        <v>95.045019548735411</v>
      </c>
      <c r="AP136" s="32">
        <f t="shared" si="47"/>
        <v>38499</v>
      </c>
      <c r="AQ136" s="32">
        <f t="shared" si="48"/>
        <v>1670</v>
      </c>
      <c r="AR136" s="32">
        <f t="shared" si="49"/>
        <v>1739.8000000000002</v>
      </c>
      <c r="AS136" s="32">
        <f t="shared" si="50"/>
        <v>36734</v>
      </c>
      <c r="AT136" s="36">
        <f t="shared" si="51"/>
        <v>38499</v>
      </c>
      <c r="AU136" s="33"/>
      <c r="AV136" s="33">
        <f t="shared" si="52"/>
        <v>1</v>
      </c>
      <c r="AX136">
        <v>38404</v>
      </c>
      <c r="AY136" s="71">
        <f t="shared" si="53"/>
        <v>2.4737006561816478E-3</v>
      </c>
    </row>
    <row r="137" spans="1:51" ht="15" customHeight="1" x14ac:dyDescent="0.25">
      <c r="A137">
        <v>14</v>
      </c>
      <c r="B137">
        <v>1000</v>
      </c>
      <c r="C137" t="s">
        <v>1491</v>
      </c>
      <c r="D137" t="s">
        <v>1492</v>
      </c>
      <c r="E137" s="39" t="s">
        <v>293</v>
      </c>
      <c r="F137" s="32">
        <v>14925</v>
      </c>
      <c r="G137" s="43">
        <v>72</v>
      </c>
      <c r="H137" s="47">
        <f t="shared" si="27"/>
        <v>1.8573324964312685</v>
      </c>
      <c r="I137">
        <v>12</v>
      </c>
      <c r="J137">
        <v>44</v>
      </c>
      <c r="K137" s="33">
        <f t="shared" si="28"/>
        <v>27.2727</v>
      </c>
      <c r="L137" s="33">
        <v>141</v>
      </c>
      <c r="M137" s="33">
        <v>124</v>
      </c>
      <c r="N137" s="33">
        <v>107</v>
      </c>
      <c r="O137" s="33">
        <v>125</v>
      </c>
      <c r="P137" s="42">
        <v>129</v>
      </c>
      <c r="Q137" s="43">
        <v>86</v>
      </c>
      <c r="R137" s="40">
        <f t="shared" si="29"/>
        <v>141</v>
      </c>
      <c r="S137" s="34">
        <f t="shared" si="30"/>
        <v>48.94</v>
      </c>
      <c r="T137" s="43">
        <v>1551300</v>
      </c>
      <c r="U137" s="43">
        <v>7376400</v>
      </c>
      <c r="V137" s="54">
        <f t="shared" si="31"/>
        <v>21.030584000000001</v>
      </c>
      <c r="W137" s="32">
        <v>13</v>
      </c>
      <c r="X137">
        <v>63</v>
      </c>
      <c r="Y137">
        <f t="shared" si="32"/>
        <v>20.63</v>
      </c>
      <c r="Z137" s="46">
        <v>82801</v>
      </c>
      <c r="AA137" s="41">
        <v>20500</v>
      </c>
      <c r="AB137" s="33">
        <f t="shared" si="33"/>
        <v>0.42007800000000001</v>
      </c>
      <c r="AC137" s="33" t="str">
        <f t="shared" si="34"/>
        <v/>
      </c>
      <c r="AD137" s="33" t="str">
        <f t="shared" si="35"/>
        <v/>
      </c>
      <c r="AE137" s="62">
        <f t="shared" si="36"/>
        <v>606.72902981424932</v>
      </c>
      <c r="AF137" s="62">
        <f t="shared" si="37"/>
        <v>0</v>
      </c>
      <c r="AG137" s="62">
        <f t="shared" si="38"/>
        <v>0</v>
      </c>
      <c r="AH137" s="62" t="str">
        <f t="shared" si="39"/>
        <v/>
      </c>
      <c r="AI137" s="33" t="str">
        <f t="shared" si="40"/>
        <v/>
      </c>
      <c r="AJ137" s="33" t="str">
        <f t="shared" si="41"/>
        <v/>
      </c>
      <c r="AK137" s="34">
        <f t="shared" si="42"/>
        <v>606.73</v>
      </c>
      <c r="AL137" s="34">
        <f t="shared" si="43"/>
        <v>646.16</v>
      </c>
      <c r="AM137" s="32">
        <f t="shared" si="44"/>
        <v>11741</v>
      </c>
      <c r="AN137" s="35">
        <f t="shared" si="45"/>
        <v>5.3758495219872974E-3</v>
      </c>
      <c r="AO137" s="32">
        <f t="shared" si="46"/>
        <v>-17.116704878007553</v>
      </c>
      <c r="AP137" s="32">
        <f t="shared" si="47"/>
        <v>11741</v>
      </c>
      <c r="AQ137" s="32">
        <f t="shared" si="48"/>
        <v>720</v>
      </c>
      <c r="AR137" s="32">
        <f t="shared" si="49"/>
        <v>1025</v>
      </c>
      <c r="AS137" s="32">
        <f t="shared" si="50"/>
        <v>14205</v>
      </c>
      <c r="AT137" s="36">
        <f t="shared" si="51"/>
        <v>14205</v>
      </c>
      <c r="AU137" s="33"/>
      <c r="AV137" s="33">
        <f t="shared" si="52"/>
        <v>1</v>
      </c>
      <c r="AX137">
        <v>14925</v>
      </c>
      <c r="AY137" s="71">
        <f t="shared" si="53"/>
        <v>-4.8241206030150752E-2</v>
      </c>
    </row>
    <row r="138" spans="1:51" ht="15" customHeight="1" x14ac:dyDescent="0.25">
      <c r="A138">
        <v>14</v>
      </c>
      <c r="B138">
        <v>1100</v>
      </c>
      <c r="C138" t="s">
        <v>1507</v>
      </c>
      <c r="D138" t="s">
        <v>1508</v>
      </c>
      <c r="E138" s="39" t="s">
        <v>301</v>
      </c>
      <c r="F138" s="32">
        <v>455662</v>
      </c>
      <c r="G138" s="43">
        <v>1371</v>
      </c>
      <c r="H138" s="47">
        <f t="shared" si="27"/>
        <v>3.1370374547895126</v>
      </c>
      <c r="I138">
        <v>51</v>
      </c>
      <c r="J138">
        <v>441</v>
      </c>
      <c r="K138" s="33">
        <f t="shared" si="28"/>
        <v>11.5646</v>
      </c>
      <c r="L138" s="33">
        <v>674</v>
      </c>
      <c r="M138" s="33">
        <v>882</v>
      </c>
      <c r="N138" s="33">
        <v>862</v>
      </c>
      <c r="O138" s="33">
        <v>1049</v>
      </c>
      <c r="P138" s="40">
        <v>1394</v>
      </c>
      <c r="Q138" s="43">
        <v>1306</v>
      </c>
      <c r="R138" s="40">
        <f t="shared" si="29"/>
        <v>1394</v>
      </c>
      <c r="S138" s="34">
        <f t="shared" si="30"/>
        <v>1.65</v>
      </c>
      <c r="T138" s="43">
        <v>19838000</v>
      </c>
      <c r="U138" s="43">
        <v>133974300</v>
      </c>
      <c r="V138" s="54">
        <f t="shared" si="31"/>
        <v>14.807318</v>
      </c>
      <c r="W138" s="32">
        <v>135</v>
      </c>
      <c r="X138">
        <v>1286</v>
      </c>
      <c r="Y138">
        <f t="shared" si="32"/>
        <v>10.5</v>
      </c>
      <c r="Z138" s="46">
        <v>1443598</v>
      </c>
      <c r="AA138" s="41">
        <v>700512</v>
      </c>
      <c r="AB138" s="33">
        <f t="shared" si="33"/>
        <v>0.42007800000000001</v>
      </c>
      <c r="AC138" s="33" t="str">
        <f t="shared" si="34"/>
        <v/>
      </c>
      <c r="AD138" s="33" t="str">
        <f t="shared" si="35"/>
        <v/>
      </c>
      <c r="AE138" s="62">
        <f t="shared" si="36"/>
        <v>889.38642190154314</v>
      </c>
      <c r="AF138" s="62">
        <f t="shared" si="37"/>
        <v>0</v>
      </c>
      <c r="AG138" s="62">
        <f t="shared" si="38"/>
        <v>0</v>
      </c>
      <c r="AH138" s="62" t="str">
        <f t="shared" si="39"/>
        <v/>
      </c>
      <c r="AI138" s="33" t="str">
        <f t="shared" si="40"/>
        <v/>
      </c>
      <c r="AJ138" s="33" t="str">
        <f t="shared" si="41"/>
        <v/>
      </c>
      <c r="AK138" s="34">
        <f t="shared" si="42"/>
        <v>889.39</v>
      </c>
      <c r="AL138" s="34">
        <f t="shared" si="43"/>
        <v>947.19</v>
      </c>
      <c r="AM138" s="32">
        <f t="shared" si="44"/>
        <v>692174</v>
      </c>
      <c r="AN138" s="35">
        <f t="shared" si="45"/>
        <v>5.3758495219872974E-3</v>
      </c>
      <c r="AO138" s="32">
        <f t="shared" si="46"/>
        <v>1271.4529221442597</v>
      </c>
      <c r="AP138" s="32">
        <f t="shared" si="47"/>
        <v>456933</v>
      </c>
      <c r="AQ138" s="32">
        <f t="shared" si="48"/>
        <v>13710</v>
      </c>
      <c r="AR138" s="32">
        <f t="shared" si="49"/>
        <v>35025.599999999999</v>
      </c>
      <c r="AS138" s="32">
        <f t="shared" si="50"/>
        <v>441952</v>
      </c>
      <c r="AT138" s="36">
        <f t="shared" si="51"/>
        <v>456933</v>
      </c>
      <c r="AU138" s="33"/>
      <c r="AV138" s="33">
        <f t="shared" si="52"/>
        <v>1</v>
      </c>
      <c r="AX138">
        <v>455662</v>
      </c>
      <c r="AY138" s="71">
        <f t="shared" si="53"/>
        <v>2.7893482449710531E-3</v>
      </c>
    </row>
    <row r="139" spans="1:51" ht="15" customHeight="1" x14ac:dyDescent="0.25">
      <c r="A139">
        <v>14</v>
      </c>
      <c r="B139">
        <v>1200</v>
      </c>
      <c r="C139" t="s">
        <v>1595</v>
      </c>
      <c r="D139" t="s">
        <v>1596</v>
      </c>
      <c r="E139" s="39" t="s">
        <v>345</v>
      </c>
      <c r="F139" s="32">
        <v>741565</v>
      </c>
      <c r="G139" s="43">
        <v>2267</v>
      </c>
      <c r="H139" s="47">
        <f t="shared" si="27"/>
        <v>3.3554515201265174</v>
      </c>
      <c r="I139">
        <v>145</v>
      </c>
      <c r="J139">
        <v>859</v>
      </c>
      <c r="K139" s="33">
        <f t="shared" si="28"/>
        <v>16.880100000000002</v>
      </c>
      <c r="L139" s="33">
        <v>1371</v>
      </c>
      <c r="M139" s="33">
        <v>1634</v>
      </c>
      <c r="N139" s="33">
        <v>1655</v>
      </c>
      <c r="O139" s="33">
        <v>1882</v>
      </c>
      <c r="P139" s="40">
        <v>2067</v>
      </c>
      <c r="Q139" s="43">
        <v>2219</v>
      </c>
      <c r="R139" s="40">
        <f t="shared" si="29"/>
        <v>2219</v>
      </c>
      <c r="S139" s="34">
        <f t="shared" si="30"/>
        <v>0</v>
      </c>
      <c r="T139" s="43">
        <v>46368700</v>
      </c>
      <c r="U139" s="43">
        <v>231674800</v>
      </c>
      <c r="V139" s="54">
        <f t="shared" si="31"/>
        <v>20.014564</v>
      </c>
      <c r="W139" s="32">
        <v>282</v>
      </c>
      <c r="X139">
        <v>2086</v>
      </c>
      <c r="Y139">
        <f t="shared" si="32"/>
        <v>13.52</v>
      </c>
      <c r="Z139" s="46">
        <v>2505847</v>
      </c>
      <c r="AA139" s="41">
        <v>880838</v>
      </c>
      <c r="AB139" s="33">
        <f t="shared" si="33"/>
        <v>0.42007800000000001</v>
      </c>
      <c r="AC139" s="33" t="str">
        <f t="shared" si="34"/>
        <v/>
      </c>
      <c r="AD139" s="33" t="str">
        <f t="shared" si="35"/>
        <v/>
      </c>
      <c r="AE139" s="62">
        <f t="shared" si="36"/>
        <v>937.62906541098482</v>
      </c>
      <c r="AF139" s="62">
        <f t="shared" si="37"/>
        <v>0</v>
      </c>
      <c r="AG139" s="62">
        <f t="shared" si="38"/>
        <v>0</v>
      </c>
      <c r="AH139" s="62" t="str">
        <f t="shared" si="39"/>
        <v/>
      </c>
      <c r="AI139" s="33" t="str">
        <f t="shared" si="40"/>
        <v/>
      </c>
      <c r="AJ139" s="33" t="str">
        <f t="shared" si="41"/>
        <v/>
      </c>
      <c r="AK139" s="34">
        <f t="shared" si="42"/>
        <v>937.63</v>
      </c>
      <c r="AL139" s="34">
        <f t="shared" si="43"/>
        <v>998.57</v>
      </c>
      <c r="AM139" s="32">
        <f t="shared" si="44"/>
        <v>1211107</v>
      </c>
      <c r="AN139" s="35">
        <f t="shared" si="45"/>
        <v>5.3758495219872974E-3</v>
      </c>
      <c r="AO139" s="32">
        <f t="shared" si="46"/>
        <v>2524.1871362529596</v>
      </c>
      <c r="AP139" s="32">
        <f t="shared" si="47"/>
        <v>744089</v>
      </c>
      <c r="AQ139" s="32">
        <f t="shared" si="48"/>
        <v>22670</v>
      </c>
      <c r="AR139" s="32">
        <f t="shared" si="49"/>
        <v>44041.9</v>
      </c>
      <c r="AS139" s="32">
        <f t="shared" si="50"/>
        <v>718895</v>
      </c>
      <c r="AT139" s="36">
        <f t="shared" si="51"/>
        <v>744089</v>
      </c>
      <c r="AU139" s="33"/>
      <c r="AV139" s="33">
        <f t="shared" si="52"/>
        <v>1</v>
      </c>
      <c r="AX139">
        <v>741565</v>
      </c>
      <c r="AY139" s="71">
        <f t="shared" si="53"/>
        <v>3.4036126300459164E-3</v>
      </c>
    </row>
    <row r="140" spans="1:51" ht="15" customHeight="1" x14ac:dyDescent="0.25">
      <c r="A140">
        <v>14</v>
      </c>
      <c r="B140">
        <v>1300</v>
      </c>
      <c r="C140" t="s">
        <v>1637</v>
      </c>
      <c r="D140" t="s">
        <v>1638</v>
      </c>
      <c r="E140" s="39" t="s">
        <v>366</v>
      </c>
      <c r="F140" s="32">
        <v>54623</v>
      </c>
      <c r="G140" s="43">
        <v>213</v>
      </c>
      <c r="H140" s="47">
        <f t="shared" si="27"/>
        <v>2.3283796034387376</v>
      </c>
      <c r="I140">
        <v>67</v>
      </c>
      <c r="J140">
        <v>156</v>
      </c>
      <c r="K140" s="33">
        <f t="shared" si="28"/>
        <v>42.948700000000002</v>
      </c>
      <c r="L140" s="33">
        <v>201</v>
      </c>
      <c r="M140" s="33">
        <v>253</v>
      </c>
      <c r="N140" s="33">
        <v>242</v>
      </c>
      <c r="O140" s="33">
        <v>201</v>
      </c>
      <c r="P140" s="42">
        <v>201</v>
      </c>
      <c r="Q140" s="43">
        <v>199</v>
      </c>
      <c r="R140" s="40">
        <f t="shared" si="29"/>
        <v>253</v>
      </c>
      <c r="S140" s="34">
        <f t="shared" si="30"/>
        <v>15.81</v>
      </c>
      <c r="T140" s="43">
        <v>1856400</v>
      </c>
      <c r="U140" s="43">
        <v>13844600</v>
      </c>
      <c r="V140" s="54">
        <f t="shared" si="31"/>
        <v>13.408837999999999</v>
      </c>
      <c r="W140" s="32">
        <v>97</v>
      </c>
      <c r="X140">
        <v>361</v>
      </c>
      <c r="Y140">
        <f t="shared" si="32"/>
        <v>26.87</v>
      </c>
      <c r="Z140" s="46">
        <v>154147</v>
      </c>
      <c r="AA140" s="41">
        <v>60000</v>
      </c>
      <c r="AB140" s="33">
        <f t="shared" si="33"/>
        <v>0.42007800000000001</v>
      </c>
      <c r="AC140" s="33" t="str">
        <f t="shared" si="34"/>
        <v/>
      </c>
      <c r="AD140" s="33" t="str">
        <f t="shared" si="35"/>
        <v/>
      </c>
      <c r="AE140" s="62">
        <f t="shared" si="36"/>
        <v>710.77250166873807</v>
      </c>
      <c r="AF140" s="62">
        <f t="shared" si="37"/>
        <v>0</v>
      </c>
      <c r="AG140" s="62">
        <f t="shared" si="38"/>
        <v>0</v>
      </c>
      <c r="AH140" s="62" t="str">
        <f t="shared" si="39"/>
        <v/>
      </c>
      <c r="AI140" s="33" t="str">
        <f t="shared" si="40"/>
        <v/>
      </c>
      <c r="AJ140" s="33" t="str">
        <f t="shared" si="41"/>
        <v/>
      </c>
      <c r="AK140" s="34">
        <f t="shared" si="42"/>
        <v>710.77</v>
      </c>
      <c r="AL140" s="34">
        <f t="shared" si="43"/>
        <v>756.97</v>
      </c>
      <c r="AM140" s="32">
        <f t="shared" si="44"/>
        <v>96481</v>
      </c>
      <c r="AN140" s="35">
        <f t="shared" si="45"/>
        <v>5.3758495219872974E-3</v>
      </c>
      <c r="AO140" s="32">
        <f t="shared" si="46"/>
        <v>225.0223092913443</v>
      </c>
      <c r="AP140" s="32">
        <f t="shared" si="47"/>
        <v>54848</v>
      </c>
      <c r="AQ140" s="32">
        <f t="shared" si="48"/>
        <v>2130</v>
      </c>
      <c r="AR140" s="32">
        <f t="shared" si="49"/>
        <v>3000</v>
      </c>
      <c r="AS140" s="32">
        <f t="shared" si="50"/>
        <v>52493</v>
      </c>
      <c r="AT140" s="36">
        <f t="shared" si="51"/>
        <v>54848</v>
      </c>
      <c r="AU140" s="33"/>
      <c r="AV140" s="33">
        <f t="shared" si="52"/>
        <v>1</v>
      </c>
      <c r="AX140">
        <v>54623</v>
      </c>
      <c r="AY140" s="71">
        <f t="shared" si="53"/>
        <v>4.1191439503505851E-3</v>
      </c>
    </row>
    <row r="141" spans="1:51" ht="15" customHeight="1" x14ac:dyDescent="0.25">
      <c r="A141">
        <v>14</v>
      </c>
      <c r="B141">
        <v>1600</v>
      </c>
      <c r="C141" t="s">
        <v>1973</v>
      </c>
      <c r="D141" t="s">
        <v>1974</v>
      </c>
      <c r="E141" s="39" t="s">
        <v>534</v>
      </c>
      <c r="F141" s="32">
        <v>8323628</v>
      </c>
      <c r="G141" s="43">
        <v>45913</v>
      </c>
      <c r="H141" s="47">
        <f t="shared" ref="H141:H204" si="54">LOG10(G141)</f>
        <v>4.661935670916292</v>
      </c>
      <c r="I141">
        <v>1520</v>
      </c>
      <c r="J141">
        <v>18852</v>
      </c>
      <c r="K141" s="33">
        <f t="shared" ref="K141:K204" si="55">ROUND(I141/J141,6)*100</f>
        <v>8.0628000000000011</v>
      </c>
      <c r="L141" s="33">
        <v>29687</v>
      </c>
      <c r="M141" s="33">
        <v>29998</v>
      </c>
      <c r="N141" s="33">
        <v>32295</v>
      </c>
      <c r="O141" s="33">
        <v>32177</v>
      </c>
      <c r="P141" s="40">
        <v>38065</v>
      </c>
      <c r="Q141" s="43">
        <v>44505</v>
      </c>
      <c r="R141" s="40">
        <f t="shared" ref="R141:R204" si="56">MAX(L141:Q141)</f>
        <v>44505</v>
      </c>
      <c r="S141" s="34">
        <f t="shared" ref="S141:S204" si="57">ROUND(IF(100*(1-(G141/R141))&lt;0,0,100*(1-G141/R141)),2)</f>
        <v>0</v>
      </c>
      <c r="T141" s="43">
        <v>637485600</v>
      </c>
      <c r="U141" s="43">
        <v>4119587500</v>
      </c>
      <c r="V141" s="54">
        <f t="shared" ref="V141:V204" si="58">ROUND(T141/U141*100,6)</f>
        <v>15.474501</v>
      </c>
      <c r="W141" s="32">
        <v>5649</v>
      </c>
      <c r="X141">
        <v>44706</v>
      </c>
      <c r="Y141">
        <f t="shared" ref="Y141:Y204" si="59">ROUND(W141/X141*100,2)</f>
        <v>12.64</v>
      </c>
      <c r="Z141" s="46">
        <v>47868889</v>
      </c>
      <c r="AA141" s="41">
        <v>24189027</v>
      </c>
      <c r="AB141" s="33">
        <f t="shared" ref="AB141:AB204" si="60">ROUND(AA$11/Z$11,6)</f>
        <v>0.42007800000000001</v>
      </c>
      <c r="AC141" s="33" t="str">
        <f t="shared" ref="AC141:AC204" si="61">IF(AND(2500&lt;=G141,G141&lt;3000),(G141-2500)*0.002,"")</f>
        <v/>
      </c>
      <c r="AD141" s="33" t="str">
        <f t="shared" ref="AD141:AD204" si="62">IF(AND(10000&lt;=G141,G141&lt;11000),(11000-G141)*0.001,"")</f>
        <v/>
      </c>
      <c r="AE141" s="62">
        <f t="shared" ref="AE141:AE204" si="63">IF(G141&lt;3000, 196.487+(220.877*H141),0)</f>
        <v>0</v>
      </c>
      <c r="AF141" s="62">
        <f t="shared" ref="AF141:AF204" si="64">IF((AND(2500&lt;=G141,G141&lt;11000)),1.15*(497.308+(6.667*K141)+(9.215*V141)+(16.081*S141)),0)</f>
        <v>0</v>
      </c>
      <c r="AG141" s="62">
        <f t="shared" ref="AG141:AG204" si="65">IF(G141&gt;=10000,1.15*(293.056+(8.572*K141)+(11.494*Y141)+(5.719*V141)+(9.484*S141)),0)</f>
        <v>685.34612574184996</v>
      </c>
      <c r="AH141" s="62" t="str">
        <f t="shared" ref="AH141:AH204" si="66">IF(AND(2500&lt;=G141,G141&lt;3000),(AC141*AF141)+((1-AC141)*AE141),"")</f>
        <v/>
      </c>
      <c r="AI141" s="33" t="str">
        <f t="shared" ref="AI141:AI204" si="67">IF(AND(10000&lt;=G141,G141&lt;11000),(AD141*AF141)+(AG141*(1-AD141)),"")</f>
        <v/>
      </c>
      <c r="AJ141" s="33" t="str">
        <f t="shared" ref="AJ141:AJ204" si="68">IF(AND(AC141="",AD141=""),"",1)</f>
        <v/>
      </c>
      <c r="AK141" s="34">
        <f t="shared" ref="AK141:AK204" si="69">ROUND(IF(AJ141="",MAX(AE141,AF141,AG141),MAX(AH141,AI141)),2)</f>
        <v>685.35</v>
      </c>
      <c r="AL141" s="34">
        <f t="shared" ref="AL141:AL204" si="70">ROUND(AK141*AL$2,2)</f>
        <v>729.89</v>
      </c>
      <c r="AM141" s="32">
        <f t="shared" ref="AM141:AM204" si="71">ROUND(IF((AL141*G141)-(Z141*AB141)&lt;0,0,(AL141*G141)-(Z141*AB141)),0)</f>
        <v>13402772</v>
      </c>
      <c r="AN141" s="35">
        <f t="shared" ref="AN141:AN204" si="72">$AN$11</f>
        <v>5.3758495219872974E-3</v>
      </c>
      <c r="AO141" s="32">
        <f t="shared" ref="AO141:AO204" si="73">(AM141-F141)*AN141</f>
        <v>27304.713844504651</v>
      </c>
      <c r="AP141" s="32">
        <f t="shared" ref="AP141:AP204" si="74">ROUND(MAX(IF(F141&lt;AM141,F141+AO141,AM141),0),0)</f>
        <v>8350933</v>
      </c>
      <c r="AQ141" s="32">
        <f t="shared" ref="AQ141:AQ204" si="75">10*G141</f>
        <v>459130</v>
      </c>
      <c r="AR141" s="32">
        <f t="shared" ref="AR141:AR204" si="76">0.05*AA141</f>
        <v>1209451.3500000001</v>
      </c>
      <c r="AS141" s="32">
        <f t="shared" ref="AS141:AS204" si="77">ROUND(MAX(F141-MIN(AQ141:AR141)),0)</f>
        <v>7864498</v>
      </c>
      <c r="AT141" s="36">
        <f t="shared" ref="AT141:AT204" si="78">MAX(AP141,AS141)</f>
        <v>8350933</v>
      </c>
      <c r="AU141" s="33"/>
      <c r="AV141" s="33">
        <f t="shared" ref="AV141:AV204" si="79">IF(AT141&gt;0,1,0)</f>
        <v>1</v>
      </c>
      <c r="AX141">
        <v>8323628</v>
      </c>
      <c r="AY141" s="71">
        <f t="shared" si="53"/>
        <v>3.2804205089415335E-3</v>
      </c>
    </row>
    <row r="142" spans="1:51" ht="15" customHeight="1" x14ac:dyDescent="0.25">
      <c r="A142">
        <v>14</v>
      </c>
      <c r="B142">
        <v>1800</v>
      </c>
      <c r="C142" t="s">
        <v>2257</v>
      </c>
      <c r="D142" t="s">
        <v>2258</v>
      </c>
      <c r="E142" s="39" t="s">
        <v>675</v>
      </c>
      <c r="F142" s="32">
        <v>143206</v>
      </c>
      <c r="G142" s="43">
        <v>605</v>
      </c>
      <c r="H142" s="47">
        <f t="shared" si="54"/>
        <v>2.781755374652469</v>
      </c>
      <c r="I142">
        <v>43</v>
      </c>
      <c r="J142">
        <v>222</v>
      </c>
      <c r="K142" s="33">
        <f t="shared" si="55"/>
        <v>19.369399999999999</v>
      </c>
      <c r="L142" s="33">
        <v>333</v>
      </c>
      <c r="M142" s="33">
        <v>446</v>
      </c>
      <c r="N142" s="33">
        <v>495</v>
      </c>
      <c r="O142" s="33">
        <v>421</v>
      </c>
      <c r="P142" s="42">
        <v>522</v>
      </c>
      <c r="Q142" s="43">
        <v>619</v>
      </c>
      <c r="R142" s="40">
        <f t="shared" si="56"/>
        <v>619</v>
      </c>
      <c r="S142" s="34">
        <f t="shared" si="57"/>
        <v>2.2599999999999998</v>
      </c>
      <c r="T142" s="43">
        <v>2953400</v>
      </c>
      <c r="U142" s="43">
        <v>52650800</v>
      </c>
      <c r="V142" s="54">
        <f t="shared" si="58"/>
        <v>5.6094109999999997</v>
      </c>
      <c r="W142" s="32">
        <v>43</v>
      </c>
      <c r="X142">
        <v>657</v>
      </c>
      <c r="Y142">
        <f t="shared" si="59"/>
        <v>6.54</v>
      </c>
      <c r="Z142" s="46">
        <v>525033</v>
      </c>
      <c r="AA142" s="41">
        <v>211989</v>
      </c>
      <c r="AB142" s="33">
        <f t="shared" si="60"/>
        <v>0.42007800000000001</v>
      </c>
      <c r="AC142" s="33" t="str">
        <f t="shared" si="61"/>
        <v/>
      </c>
      <c r="AD142" s="33" t="str">
        <f t="shared" si="62"/>
        <v/>
      </c>
      <c r="AE142" s="62">
        <f t="shared" si="63"/>
        <v>810.9127818871134</v>
      </c>
      <c r="AF142" s="62">
        <f t="shared" si="64"/>
        <v>0</v>
      </c>
      <c r="AG142" s="62">
        <f t="shared" si="65"/>
        <v>0</v>
      </c>
      <c r="AH142" s="62" t="str">
        <f t="shared" si="66"/>
        <v/>
      </c>
      <c r="AI142" s="33" t="str">
        <f t="shared" si="67"/>
        <v/>
      </c>
      <c r="AJ142" s="33" t="str">
        <f t="shared" si="68"/>
        <v/>
      </c>
      <c r="AK142" s="34">
        <f t="shared" si="69"/>
        <v>810.91</v>
      </c>
      <c r="AL142" s="34">
        <f t="shared" si="70"/>
        <v>863.61</v>
      </c>
      <c r="AM142" s="32">
        <f t="shared" si="71"/>
        <v>301929</v>
      </c>
      <c r="AN142" s="35">
        <f t="shared" si="72"/>
        <v>5.3758495219872974E-3</v>
      </c>
      <c r="AO142" s="32">
        <f t="shared" si="73"/>
        <v>853.27096367838976</v>
      </c>
      <c r="AP142" s="32">
        <f t="shared" si="74"/>
        <v>144059</v>
      </c>
      <c r="AQ142" s="32">
        <f t="shared" si="75"/>
        <v>6050</v>
      </c>
      <c r="AR142" s="32">
        <f t="shared" si="76"/>
        <v>10599.45</v>
      </c>
      <c r="AS142" s="32">
        <f t="shared" si="77"/>
        <v>137156</v>
      </c>
      <c r="AT142" s="36">
        <f t="shared" si="78"/>
        <v>144059</v>
      </c>
      <c r="AU142" s="33"/>
      <c r="AV142" s="33">
        <f t="shared" si="79"/>
        <v>1</v>
      </c>
      <c r="AX142">
        <v>143206</v>
      </c>
      <c r="AY142" s="71">
        <f t="shared" ref="AY142:AY205" si="80">(AT142-AX142)/AX142</f>
        <v>5.9564543385053695E-3</v>
      </c>
    </row>
    <row r="143" spans="1:51" ht="15" customHeight="1" x14ac:dyDescent="0.25">
      <c r="A143">
        <v>14</v>
      </c>
      <c r="B143">
        <v>1900</v>
      </c>
      <c r="C143" t="s">
        <v>2451</v>
      </c>
      <c r="D143" t="s">
        <v>2452</v>
      </c>
      <c r="E143" s="39" t="s">
        <v>772</v>
      </c>
      <c r="F143" s="32">
        <v>120094</v>
      </c>
      <c r="G143" s="43">
        <v>474</v>
      </c>
      <c r="H143" s="47">
        <f t="shared" si="54"/>
        <v>2.6757783416740852</v>
      </c>
      <c r="I143">
        <v>21</v>
      </c>
      <c r="J143">
        <v>257</v>
      </c>
      <c r="K143" s="33">
        <f t="shared" si="55"/>
        <v>8.1712000000000007</v>
      </c>
      <c r="L143" s="33">
        <v>486</v>
      </c>
      <c r="M143" s="33">
        <v>514</v>
      </c>
      <c r="N143" s="33">
        <v>547</v>
      </c>
      <c r="O143" s="33">
        <v>532</v>
      </c>
      <c r="P143" s="42">
        <v>547</v>
      </c>
      <c r="Q143" s="43">
        <v>476</v>
      </c>
      <c r="R143" s="40">
        <f t="shared" si="56"/>
        <v>547</v>
      </c>
      <c r="S143" s="34">
        <f t="shared" si="57"/>
        <v>13.35</v>
      </c>
      <c r="T143" s="43">
        <v>28041200</v>
      </c>
      <c r="U143" s="43">
        <v>59992900</v>
      </c>
      <c r="V143" s="54">
        <f t="shared" si="58"/>
        <v>46.740864000000002</v>
      </c>
      <c r="W143" s="32">
        <v>150</v>
      </c>
      <c r="X143">
        <v>417</v>
      </c>
      <c r="Y143">
        <f t="shared" si="59"/>
        <v>35.97</v>
      </c>
      <c r="Z143" s="46">
        <v>848124</v>
      </c>
      <c r="AA143" s="41">
        <v>397015</v>
      </c>
      <c r="AB143" s="33">
        <f t="shared" si="60"/>
        <v>0.42007800000000001</v>
      </c>
      <c r="AC143" s="33" t="str">
        <f t="shared" si="61"/>
        <v/>
      </c>
      <c r="AD143" s="33" t="str">
        <f t="shared" si="62"/>
        <v/>
      </c>
      <c r="AE143" s="62">
        <f t="shared" si="63"/>
        <v>787.50489277394695</v>
      </c>
      <c r="AF143" s="62">
        <f t="shared" si="64"/>
        <v>0</v>
      </c>
      <c r="AG143" s="62">
        <f t="shared" si="65"/>
        <v>0</v>
      </c>
      <c r="AH143" s="62" t="str">
        <f t="shared" si="66"/>
        <v/>
      </c>
      <c r="AI143" s="33" t="str">
        <f t="shared" si="67"/>
        <v/>
      </c>
      <c r="AJ143" s="33" t="str">
        <f t="shared" si="68"/>
        <v/>
      </c>
      <c r="AK143" s="34">
        <f t="shared" si="69"/>
        <v>787.5</v>
      </c>
      <c r="AL143" s="34">
        <f t="shared" si="70"/>
        <v>838.68</v>
      </c>
      <c r="AM143" s="32">
        <f t="shared" si="71"/>
        <v>41256</v>
      </c>
      <c r="AN143" s="35">
        <f t="shared" si="72"/>
        <v>5.3758495219872974E-3</v>
      </c>
      <c r="AO143" s="32">
        <f t="shared" si="73"/>
        <v>-423.82122461443453</v>
      </c>
      <c r="AP143" s="32">
        <f t="shared" si="74"/>
        <v>41256</v>
      </c>
      <c r="AQ143" s="32">
        <f t="shared" si="75"/>
        <v>4740</v>
      </c>
      <c r="AR143" s="32">
        <f t="shared" si="76"/>
        <v>19850.75</v>
      </c>
      <c r="AS143" s="32">
        <f t="shared" si="77"/>
        <v>115354</v>
      </c>
      <c r="AT143" s="36">
        <f t="shared" si="78"/>
        <v>115354</v>
      </c>
      <c r="AU143" s="33"/>
      <c r="AV143" s="33">
        <f t="shared" si="79"/>
        <v>1</v>
      </c>
      <c r="AX143">
        <v>120094</v>
      </c>
      <c r="AY143" s="71">
        <f t="shared" si="80"/>
        <v>-3.9469082552000934E-2</v>
      </c>
    </row>
    <row r="144" spans="1:51" ht="15" customHeight="1" x14ac:dyDescent="0.25">
      <c r="A144">
        <v>15</v>
      </c>
      <c r="B144">
        <v>200</v>
      </c>
      <c r="C144" t="s">
        <v>975</v>
      </c>
      <c r="D144" t="s">
        <v>976</v>
      </c>
      <c r="E144" s="39" t="s">
        <v>37</v>
      </c>
      <c r="F144" s="32">
        <v>538395</v>
      </c>
      <c r="G144" s="43">
        <v>1283</v>
      </c>
      <c r="H144" s="47">
        <f t="shared" si="54"/>
        <v>3.1082266563749283</v>
      </c>
      <c r="I144">
        <v>143</v>
      </c>
      <c r="J144">
        <v>618</v>
      </c>
      <c r="K144" s="33">
        <f t="shared" si="55"/>
        <v>23.139199999999999</v>
      </c>
      <c r="L144" s="33">
        <v>1314</v>
      </c>
      <c r="M144" s="33">
        <v>1321</v>
      </c>
      <c r="N144" s="33">
        <v>1388</v>
      </c>
      <c r="O144" s="33">
        <v>1235</v>
      </c>
      <c r="P144" s="40">
        <v>1392</v>
      </c>
      <c r="Q144" s="43">
        <v>1285</v>
      </c>
      <c r="R144" s="40">
        <f t="shared" si="56"/>
        <v>1392</v>
      </c>
      <c r="S144" s="34">
        <f t="shared" si="57"/>
        <v>7.83</v>
      </c>
      <c r="T144" s="43">
        <v>25511300</v>
      </c>
      <c r="U144" s="43">
        <v>99493200</v>
      </c>
      <c r="V144" s="54">
        <f t="shared" si="58"/>
        <v>25.641249999999999</v>
      </c>
      <c r="W144" s="32">
        <v>301</v>
      </c>
      <c r="X144">
        <v>1218</v>
      </c>
      <c r="Y144">
        <f t="shared" si="59"/>
        <v>24.71</v>
      </c>
      <c r="Z144" s="46">
        <v>1009890</v>
      </c>
      <c r="AA144" s="41">
        <v>651970</v>
      </c>
      <c r="AB144" s="33">
        <f t="shared" si="60"/>
        <v>0.42007800000000001</v>
      </c>
      <c r="AC144" s="33" t="str">
        <f t="shared" si="61"/>
        <v/>
      </c>
      <c r="AD144" s="33" t="str">
        <f t="shared" si="62"/>
        <v/>
      </c>
      <c r="AE144" s="62">
        <f t="shared" si="63"/>
        <v>883.0227791801251</v>
      </c>
      <c r="AF144" s="62">
        <f t="shared" si="64"/>
        <v>0</v>
      </c>
      <c r="AG144" s="62">
        <f t="shared" si="65"/>
        <v>0</v>
      </c>
      <c r="AH144" s="62" t="str">
        <f t="shared" si="66"/>
        <v/>
      </c>
      <c r="AI144" s="33" t="str">
        <f t="shared" si="67"/>
        <v/>
      </c>
      <c r="AJ144" s="33" t="str">
        <f t="shared" si="68"/>
        <v/>
      </c>
      <c r="AK144" s="34">
        <f t="shared" si="69"/>
        <v>883.02</v>
      </c>
      <c r="AL144" s="34">
        <f t="shared" si="70"/>
        <v>940.41</v>
      </c>
      <c r="AM144" s="32">
        <f t="shared" si="71"/>
        <v>782313</v>
      </c>
      <c r="AN144" s="35">
        <f t="shared" si="72"/>
        <v>5.3758495219872974E-3</v>
      </c>
      <c r="AO144" s="32">
        <f t="shared" si="73"/>
        <v>1311.2664637040975</v>
      </c>
      <c r="AP144" s="32">
        <f t="shared" si="74"/>
        <v>539706</v>
      </c>
      <c r="AQ144" s="32">
        <f t="shared" si="75"/>
        <v>12830</v>
      </c>
      <c r="AR144" s="32">
        <f t="shared" si="76"/>
        <v>32598.5</v>
      </c>
      <c r="AS144" s="32">
        <f t="shared" si="77"/>
        <v>525565</v>
      </c>
      <c r="AT144" s="36">
        <f t="shared" si="78"/>
        <v>539706</v>
      </c>
      <c r="AU144" s="33"/>
      <c r="AV144" s="33">
        <f t="shared" si="79"/>
        <v>1</v>
      </c>
      <c r="AX144">
        <v>538395</v>
      </c>
      <c r="AY144" s="71">
        <f t="shared" si="80"/>
        <v>2.435015184019168E-3</v>
      </c>
    </row>
    <row r="145" spans="1:51" ht="15" customHeight="1" x14ac:dyDescent="0.25">
      <c r="A145">
        <v>15</v>
      </c>
      <c r="B145">
        <v>300</v>
      </c>
      <c r="C145" t="s">
        <v>1189</v>
      </c>
      <c r="D145" t="s">
        <v>1190</v>
      </c>
      <c r="E145" s="39" t="s">
        <v>144</v>
      </c>
      <c r="F145" s="32">
        <v>187982</v>
      </c>
      <c r="G145" s="43">
        <v>456</v>
      </c>
      <c r="H145" s="47">
        <f t="shared" si="54"/>
        <v>2.6589648426644348</v>
      </c>
      <c r="I145">
        <v>20</v>
      </c>
      <c r="J145">
        <v>258</v>
      </c>
      <c r="K145" s="33">
        <f t="shared" si="55"/>
        <v>7.7519000000000009</v>
      </c>
      <c r="L145" s="33">
        <v>599</v>
      </c>
      <c r="M145" s="33">
        <v>579</v>
      </c>
      <c r="N145" s="33">
        <v>560</v>
      </c>
      <c r="O145" s="33">
        <v>551</v>
      </c>
      <c r="P145" s="42">
        <v>518</v>
      </c>
      <c r="Q145" s="43">
        <v>464</v>
      </c>
      <c r="R145" s="40">
        <f t="shared" si="56"/>
        <v>599</v>
      </c>
      <c r="S145" s="34">
        <f t="shared" si="57"/>
        <v>23.87</v>
      </c>
      <c r="T145" s="43">
        <v>11906100</v>
      </c>
      <c r="U145" s="43">
        <v>33938300</v>
      </c>
      <c r="V145" s="54">
        <f t="shared" si="58"/>
        <v>35.081603999999999</v>
      </c>
      <c r="W145" s="32">
        <v>105</v>
      </c>
      <c r="X145">
        <v>634</v>
      </c>
      <c r="Y145">
        <f t="shared" si="59"/>
        <v>16.559999999999999</v>
      </c>
      <c r="Z145" s="46">
        <v>374942</v>
      </c>
      <c r="AA145" s="41">
        <v>274999</v>
      </c>
      <c r="AB145" s="33">
        <f t="shared" si="60"/>
        <v>0.42007800000000001</v>
      </c>
      <c r="AC145" s="33" t="str">
        <f t="shared" si="61"/>
        <v/>
      </c>
      <c r="AD145" s="33" t="str">
        <f t="shared" si="62"/>
        <v/>
      </c>
      <c r="AE145" s="62">
        <f t="shared" si="63"/>
        <v>783.79117755319237</v>
      </c>
      <c r="AF145" s="62">
        <f t="shared" si="64"/>
        <v>0</v>
      </c>
      <c r="AG145" s="62">
        <f t="shared" si="65"/>
        <v>0</v>
      </c>
      <c r="AH145" s="62" t="str">
        <f t="shared" si="66"/>
        <v/>
      </c>
      <c r="AI145" s="33" t="str">
        <f t="shared" si="67"/>
        <v/>
      </c>
      <c r="AJ145" s="33" t="str">
        <f t="shared" si="68"/>
        <v/>
      </c>
      <c r="AK145" s="34">
        <f t="shared" si="69"/>
        <v>783.79</v>
      </c>
      <c r="AL145" s="34">
        <f t="shared" si="70"/>
        <v>834.73</v>
      </c>
      <c r="AM145" s="32">
        <f t="shared" si="71"/>
        <v>223132</v>
      </c>
      <c r="AN145" s="35">
        <f t="shared" si="72"/>
        <v>5.3758495219872974E-3</v>
      </c>
      <c r="AO145" s="32">
        <f t="shared" si="73"/>
        <v>188.96111069785351</v>
      </c>
      <c r="AP145" s="32">
        <f t="shared" si="74"/>
        <v>188171</v>
      </c>
      <c r="AQ145" s="32">
        <f t="shared" si="75"/>
        <v>4560</v>
      </c>
      <c r="AR145" s="32">
        <f t="shared" si="76"/>
        <v>13749.95</v>
      </c>
      <c r="AS145" s="32">
        <f t="shared" si="77"/>
        <v>183422</v>
      </c>
      <c r="AT145" s="36">
        <f t="shared" si="78"/>
        <v>188171</v>
      </c>
      <c r="AU145" s="33"/>
      <c r="AV145" s="33">
        <f t="shared" si="79"/>
        <v>1</v>
      </c>
      <c r="AX145">
        <v>187982</v>
      </c>
      <c r="AY145" s="71">
        <f t="shared" si="80"/>
        <v>1.0054154121139258E-3</v>
      </c>
    </row>
    <row r="146" spans="1:51" ht="15" customHeight="1" x14ac:dyDescent="0.25">
      <c r="A146">
        <v>15</v>
      </c>
      <c r="B146">
        <v>500</v>
      </c>
      <c r="C146" t="s">
        <v>1511</v>
      </c>
      <c r="D146" t="s">
        <v>1512</v>
      </c>
      <c r="E146" s="39" t="s">
        <v>303</v>
      </c>
      <c r="F146" s="32">
        <v>90696</v>
      </c>
      <c r="G146" s="43">
        <v>266</v>
      </c>
      <c r="H146" s="47">
        <f t="shared" si="54"/>
        <v>2.424881636631067</v>
      </c>
      <c r="I146">
        <v>34</v>
      </c>
      <c r="J146">
        <v>121</v>
      </c>
      <c r="K146" s="33">
        <f t="shared" si="55"/>
        <v>28.099200000000003</v>
      </c>
      <c r="L146" s="33">
        <v>344</v>
      </c>
      <c r="M146" s="33">
        <v>362</v>
      </c>
      <c r="N146" s="33">
        <v>302</v>
      </c>
      <c r="O146" s="33">
        <v>294</v>
      </c>
      <c r="P146" s="42">
        <v>282</v>
      </c>
      <c r="Q146" s="43">
        <v>263</v>
      </c>
      <c r="R146" s="40">
        <f t="shared" si="56"/>
        <v>362</v>
      </c>
      <c r="S146" s="34">
        <f t="shared" si="57"/>
        <v>26.52</v>
      </c>
      <c r="T146" s="43">
        <v>2327000</v>
      </c>
      <c r="U146" s="43">
        <v>15302300</v>
      </c>
      <c r="V146" s="54">
        <f t="shared" si="58"/>
        <v>15.206863999999999</v>
      </c>
      <c r="W146" s="32">
        <v>30</v>
      </c>
      <c r="X146">
        <v>218</v>
      </c>
      <c r="Y146">
        <f t="shared" si="59"/>
        <v>13.76</v>
      </c>
      <c r="Z146" s="46">
        <v>167307</v>
      </c>
      <c r="AA146" s="41">
        <v>145260</v>
      </c>
      <c r="AB146" s="33">
        <f t="shared" si="60"/>
        <v>0.42007800000000001</v>
      </c>
      <c r="AC146" s="33" t="str">
        <f t="shared" si="61"/>
        <v/>
      </c>
      <c r="AD146" s="33" t="str">
        <f t="shared" si="62"/>
        <v/>
      </c>
      <c r="AE146" s="62">
        <f t="shared" si="63"/>
        <v>732.08758125416023</v>
      </c>
      <c r="AF146" s="62">
        <f t="shared" si="64"/>
        <v>0</v>
      </c>
      <c r="AG146" s="62">
        <f t="shared" si="65"/>
        <v>0</v>
      </c>
      <c r="AH146" s="62" t="str">
        <f t="shared" si="66"/>
        <v/>
      </c>
      <c r="AI146" s="33" t="str">
        <f t="shared" si="67"/>
        <v/>
      </c>
      <c r="AJ146" s="33" t="str">
        <f t="shared" si="68"/>
        <v/>
      </c>
      <c r="AK146" s="34">
        <f t="shared" si="69"/>
        <v>732.09</v>
      </c>
      <c r="AL146" s="34">
        <f t="shared" si="70"/>
        <v>779.67</v>
      </c>
      <c r="AM146" s="32">
        <f t="shared" si="71"/>
        <v>137110</v>
      </c>
      <c r="AN146" s="35">
        <f t="shared" si="72"/>
        <v>5.3758495219872974E-3</v>
      </c>
      <c r="AO146" s="32">
        <f t="shared" si="73"/>
        <v>249.51467971351843</v>
      </c>
      <c r="AP146" s="32">
        <f t="shared" si="74"/>
        <v>90946</v>
      </c>
      <c r="AQ146" s="32">
        <f t="shared" si="75"/>
        <v>2660</v>
      </c>
      <c r="AR146" s="32">
        <f t="shared" si="76"/>
        <v>7263</v>
      </c>
      <c r="AS146" s="32">
        <f t="shared" si="77"/>
        <v>88036</v>
      </c>
      <c r="AT146" s="36">
        <f t="shared" si="78"/>
        <v>90946</v>
      </c>
      <c r="AU146" s="33"/>
      <c r="AV146" s="33">
        <f t="shared" si="79"/>
        <v>1</v>
      </c>
      <c r="AX146">
        <v>90696</v>
      </c>
      <c r="AY146" s="71">
        <f t="shared" si="80"/>
        <v>2.7564611449237011E-3</v>
      </c>
    </row>
    <row r="147" spans="1:51" ht="15" customHeight="1" x14ac:dyDescent="0.25">
      <c r="A147">
        <v>15</v>
      </c>
      <c r="B147">
        <v>700</v>
      </c>
      <c r="C147" t="s">
        <v>1799</v>
      </c>
      <c r="D147" t="s">
        <v>1800</v>
      </c>
      <c r="E147" s="39" t="s">
        <v>447</v>
      </c>
      <c r="F147" s="32">
        <v>7714</v>
      </c>
      <c r="G147" s="43">
        <v>42</v>
      </c>
      <c r="H147" s="47">
        <f t="shared" si="54"/>
        <v>1.6232492903979006</v>
      </c>
      <c r="I147">
        <v>9</v>
      </c>
      <c r="J147">
        <v>17</v>
      </c>
      <c r="K147" s="33">
        <f t="shared" si="55"/>
        <v>52.941200000000002</v>
      </c>
      <c r="L147" s="33">
        <v>54</v>
      </c>
      <c r="M147" s="33">
        <v>50</v>
      </c>
      <c r="N147" s="33">
        <v>26</v>
      </c>
      <c r="O147" s="33">
        <v>29</v>
      </c>
      <c r="P147" s="42">
        <v>41</v>
      </c>
      <c r="Q147" s="43">
        <v>41</v>
      </c>
      <c r="R147" s="40">
        <f t="shared" si="56"/>
        <v>54</v>
      </c>
      <c r="S147" s="34">
        <f t="shared" si="57"/>
        <v>22.22</v>
      </c>
      <c r="T147" s="43">
        <v>748900</v>
      </c>
      <c r="U147" s="43">
        <v>3831100</v>
      </c>
      <c r="V147" s="54">
        <f t="shared" si="58"/>
        <v>19.547910999999999</v>
      </c>
      <c r="W147" s="32">
        <v>4</v>
      </c>
      <c r="X147">
        <v>20</v>
      </c>
      <c r="Y147">
        <f t="shared" si="59"/>
        <v>20</v>
      </c>
      <c r="Z147" s="46">
        <v>40216</v>
      </c>
      <c r="AA147" s="41">
        <v>7500</v>
      </c>
      <c r="AB147" s="33">
        <f t="shared" si="60"/>
        <v>0.42007800000000001</v>
      </c>
      <c r="AC147" s="33" t="str">
        <f t="shared" si="61"/>
        <v/>
      </c>
      <c r="AD147" s="33" t="str">
        <f t="shared" si="62"/>
        <v/>
      </c>
      <c r="AE147" s="62">
        <f t="shared" si="63"/>
        <v>555.02543351521706</v>
      </c>
      <c r="AF147" s="62">
        <f t="shared" si="64"/>
        <v>0</v>
      </c>
      <c r="AG147" s="62">
        <f t="shared" si="65"/>
        <v>0</v>
      </c>
      <c r="AH147" s="62" t="str">
        <f t="shared" si="66"/>
        <v/>
      </c>
      <c r="AI147" s="33" t="str">
        <f t="shared" si="67"/>
        <v/>
      </c>
      <c r="AJ147" s="33" t="str">
        <f t="shared" si="68"/>
        <v/>
      </c>
      <c r="AK147" s="34">
        <f t="shared" si="69"/>
        <v>555.03</v>
      </c>
      <c r="AL147" s="34">
        <f t="shared" si="70"/>
        <v>591.1</v>
      </c>
      <c r="AM147" s="32">
        <f t="shared" si="71"/>
        <v>7932</v>
      </c>
      <c r="AN147" s="35">
        <f t="shared" si="72"/>
        <v>5.3758495219872974E-3</v>
      </c>
      <c r="AO147" s="32">
        <f t="shared" si="73"/>
        <v>1.1719351957932309</v>
      </c>
      <c r="AP147" s="32">
        <f t="shared" si="74"/>
        <v>7715</v>
      </c>
      <c r="AQ147" s="32">
        <f t="shared" si="75"/>
        <v>420</v>
      </c>
      <c r="AR147" s="32">
        <f t="shared" si="76"/>
        <v>375</v>
      </c>
      <c r="AS147" s="32">
        <f t="shared" si="77"/>
        <v>7339</v>
      </c>
      <c r="AT147" s="36">
        <f t="shared" si="78"/>
        <v>7715</v>
      </c>
      <c r="AU147" s="33"/>
      <c r="AV147" s="33">
        <f t="shared" si="79"/>
        <v>1</v>
      </c>
      <c r="AX147">
        <v>7714</v>
      </c>
      <c r="AY147" s="71">
        <f t="shared" si="80"/>
        <v>1.2963443090484831E-4</v>
      </c>
    </row>
    <row r="148" spans="1:51" ht="15" customHeight="1" x14ac:dyDescent="0.25">
      <c r="A148">
        <v>15</v>
      </c>
      <c r="B148">
        <v>800</v>
      </c>
      <c r="C148" t="s">
        <v>2299</v>
      </c>
      <c r="D148" t="s">
        <v>2300</v>
      </c>
      <c r="E148" s="39" t="s">
        <v>696</v>
      </c>
      <c r="F148" s="32">
        <v>39222</v>
      </c>
      <c r="G148" s="43">
        <v>141</v>
      </c>
      <c r="H148" s="47">
        <f t="shared" si="54"/>
        <v>2.1492191126553797</v>
      </c>
      <c r="I148">
        <v>26</v>
      </c>
      <c r="J148">
        <v>70</v>
      </c>
      <c r="K148" s="33">
        <f t="shared" si="55"/>
        <v>37.142899999999997</v>
      </c>
      <c r="L148" s="33">
        <v>185</v>
      </c>
      <c r="M148" s="33">
        <v>193</v>
      </c>
      <c r="N148" s="33">
        <v>157</v>
      </c>
      <c r="O148" s="33">
        <v>160</v>
      </c>
      <c r="P148" s="42">
        <v>176</v>
      </c>
      <c r="Q148" s="43">
        <v>137</v>
      </c>
      <c r="R148" s="40">
        <f t="shared" si="56"/>
        <v>193</v>
      </c>
      <c r="S148" s="34">
        <f t="shared" si="57"/>
        <v>26.94</v>
      </c>
      <c r="T148" s="43">
        <v>2176500</v>
      </c>
      <c r="U148" s="43">
        <v>9053800</v>
      </c>
      <c r="V148" s="54">
        <f t="shared" si="58"/>
        <v>24.039629999999999</v>
      </c>
      <c r="W148" s="32">
        <v>20</v>
      </c>
      <c r="X148">
        <v>143</v>
      </c>
      <c r="Y148">
        <f t="shared" si="59"/>
        <v>13.99</v>
      </c>
      <c r="Z148" s="46">
        <v>102103</v>
      </c>
      <c r="AA148" s="41">
        <v>51999</v>
      </c>
      <c r="AB148" s="33">
        <f t="shared" si="60"/>
        <v>0.42007800000000001</v>
      </c>
      <c r="AC148" s="33" t="str">
        <f t="shared" si="61"/>
        <v/>
      </c>
      <c r="AD148" s="33" t="str">
        <f t="shared" si="62"/>
        <v/>
      </c>
      <c r="AE148" s="62">
        <f t="shared" si="63"/>
        <v>671.20006994598236</v>
      </c>
      <c r="AF148" s="62">
        <f t="shared" si="64"/>
        <v>0</v>
      </c>
      <c r="AG148" s="62">
        <f t="shared" si="65"/>
        <v>0</v>
      </c>
      <c r="AH148" s="62" t="str">
        <f t="shared" si="66"/>
        <v/>
      </c>
      <c r="AI148" s="33" t="str">
        <f t="shared" si="67"/>
        <v/>
      </c>
      <c r="AJ148" s="33" t="str">
        <f t="shared" si="68"/>
        <v/>
      </c>
      <c r="AK148" s="34">
        <f t="shared" si="69"/>
        <v>671.2</v>
      </c>
      <c r="AL148" s="34">
        <f t="shared" si="70"/>
        <v>714.82</v>
      </c>
      <c r="AM148" s="32">
        <f t="shared" si="71"/>
        <v>57898</v>
      </c>
      <c r="AN148" s="35">
        <f t="shared" si="72"/>
        <v>5.3758495219872974E-3</v>
      </c>
      <c r="AO148" s="32">
        <f t="shared" si="73"/>
        <v>100.39936567263477</v>
      </c>
      <c r="AP148" s="32">
        <f t="shared" si="74"/>
        <v>39322</v>
      </c>
      <c r="AQ148" s="32">
        <f t="shared" si="75"/>
        <v>1410</v>
      </c>
      <c r="AR148" s="32">
        <f t="shared" si="76"/>
        <v>2599.9500000000003</v>
      </c>
      <c r="AS148" s="32">
        <f t="shared" si="77"/>
        <v>37812</v>
      </c>
      <c r="AT148" s="36">
        <f t="shared" si="78"/>
        <v>39322</v>
      </c>
      <c r="AU148" s="33"/>
      <c r="AV148" s="33">
        <f t="shared" si="79"/>
        <v>1</v>
      </c>
      <c r="AX148">
        <v>39222</v>
      </c>
      <c r="AY148" s="71">
        <f t="shared" si="80"/>
        <v>2.5495895160879099E-3</v>
      </c>
    </row>
    <row r="149" spans="1:51" ht="15" customHeight="1" x14ac:dyDescent="0.25">
      <c r="A149">
        <v>16</v>
      </c>
      <c r="B149">
        <v>100</v>
      </c>
      <c r="C149" t="s">
        <v>1525</v>
      </c>
      <c r="D149" t="s">
        <v>1526</v>
      </c>
      <c r="E149" s="39" t="s">
        <v>310</v>
      </c>
      <c r="F149" s="32">
        <v>52684</v>
      </c>
      <c r="G149" s="43">
        <v>1353</v>
      </c>
      <c r="H149" s="47">
        <f t="shared" si="54"/>
        <v>3.131297796597623</v>
      </c>
      <c r="I149">
        <v>223</v>
      </c>
      <c r="J149">
        <v>879</v>
      </c>
      <c r="K149" s="33">
        <f t="shared" si="55"/>
        <v>25.369700000000002</v>
      </c>
      <c r="L149" s="33">
        <v>1301</v>
      </c>
      <c r="M149" s="33">
        <v>1289</v>
      </c>
      <c r="N149" s="33">
        <v>1171</v>
      </c>
      <c r="O149" s="33">
        <v>1353</v>
      </c>
      <c r="P149" s="40">
        <v>1351</v>
      </c>
      <c r="Q149" s="43">
        <v>1337</v>
      </c>
      <c r="R149" s="40">
        <f t="shared" si="56"/>
        <v>1353</v>
      </c>
      <c r="S149" s="34">
        <f t="shared" si="57"/>
        <v>0</v>
      </c>
      <c r="T149" s="43">
        <v>59048200</v>
      </c>
      <c r="U149" s="43">
        <v>333023148</v>
      </c>
      <c r="V149" s="54">
        <f t="shared" si="58"/>
        <v>17.73096</v>
      </c>
      <c r="W149" s="32">
        <v>456</v>
      </c>
      <c r="X149">
        <v>1700</v>
      </c>
      <c r="Y149">
        <f t="shared" si="59"/>
        <v>26.82</v>
      </c>
      <c r="Z149" s="46">
        <v>3803399</v>
      </c>
      <c r="AA149" s="41">
        <v>1111828.95</v>
      </c>
      <c r="AB149" s="33">
        <f t="shared" si="60"/>
        <v>0.42007800000000001</v>
      </c>
      <c r="AC149" s="33" t="str">
        <f t="shared" si="61"/>
        <v/>
      </c>
      <c r="AD149" s="33" t="str">
        <f t="shared" si="62"/>
        <v/>
      </c>
      <c r="AE149" s="62">
        <f t="shared" si="63"/>
        <v>888.1186634190932</v>
      </c>
      <c r="AF149" s="62">
        <f t="shared" si="64"/>
        <v>0</v>
      </c>
      <c r="AG149" s="62">
        <f t="shared" si="65"/>
        <v>0</v>
      </c>
      <c r="AH149" s="62" t="str">
        <f t="shared" si="66"/>
        <v/>
      </c>
      <c r="AI149" s="33" t="str">
        <f t="shared" si="67"/>
        <v/>
      </c>
      <c r="AJ149" s="33" t="str">
        <f t="shared" si="68"/>
        <v/>
      </c>
      <c r="AK149" s="34">
        <f t="shared" si="69"/>
        <v>888.12</v>
      </c>
      <c r="AL149" s="34">
        <f t="shared" si="70"/>
        <v>945.84</v>
      </c>
      <c r="AM149" s="32">
        <f t="shared" si="71"/>
        <v>0</v>
      </c>
      <c r="AN149" s="35">
        <f t="shared" si="72"/>
        <v>5.3758495219872974E-3</v>
      </c>
      <c r="AO149" s="32">
        <f t="shared" si="73"/>
        <v>-283.22125621637878</v>
      </c>
      <c r="AP149" s="32">
        <f t="shared" si="74"/>
        <v>0</v>
      </c>
      <c r="AQ149" s="32">
        <f t="shared" si="75"/>
        <v>13530</v>
      </c>
      <c r="AR149" s="32">
        <f t="shared" si="76"/>
        <v>55591.447500000002</v>
      </c>
      <c r="AS149" s="32">
        <f t="shared" si="77"/>
        <v>39154</v>
      </c>
      <c r="AT149" s="36">
        <f t="shared" si="78"/>
        <v>39154</v>
      </c>
      <c r="AU149" s="33"/>
      <c r="AV149" s="33">
        <f t="shared" si="79"/>
        <v>1</v>
      </c>
      <c r="AX149">
        <v>52684</v>
      </c>
      <c r="AY149" s="71">
        <f t="shared" si="80"/>
        <v>-0.25681421304380836</v>
      </c>
    </row>
    <row r="150" spans="1:51" ht="15" customHeight="1" x14ac:dyDescent="0.25">
      <c r="A150">
        <v>17</v>
      </c>
      <c r="B150">
        <v>100</v>
      </c>
      <c r="C150" t="s">
        <v>1035</v>
      </c>
      <c r="D150" t="s">
        <v>1036</v>
      </c>
      <c r="E150" s="39" t="s">
        <v>67</v>
      </c>
      <c r="F150" s="32">
        <v>11673</v>
      </c>
      <c r="G150" s="43">
        <v>140</v>
      </c>
      <c r="H150" s="47">
        <f t="shared" si="54"/>
        <v>2.1461280356782382</v>
      </c>
      <c r="I150">
        <v>27</v>
      </c>
      <c r="J150">
        <v>47</v>
      </c>
      <c r="K150" s="33">
        <f t="shared" si="55"/>
        <v>57.446799999999996</v>
      </c>
      <c r="L150" s="33">
        <v>214</v>
      </c>
      <c r="M150" s="33">
        <v>222</v>
      </c>
      <c r="N150" s="33">
        <v>155</v>
      </c>
      <c r="O150" s="33">
        <v>167</v>
      </c>
      <c r="P150" s="42">
        <v>126</v>
      </c>
      <c r="Q150" s="43">
        <v>137</v>
      </c>
      <c r="R150" s="40">
        <f t="shared" si="56"/>
        <v>222</v>
      </c>
      <c r="S150" s="34">
        <f t="shared" si="57"/>
        <v>36.94</v>
      </c>
      <c r="T150" s="43">
        <v>6301300</v>
      </c>
      <c r="U150" s="43">
        <v>20395720</v>
      </c>
      <c r="V150" s="54">
        <f t="shared" si="58"/>
        <v>30.895206999999999</v>
      </c>
      <c r="W150" s="32">
        <v>11</v>
      </c>
      <c r="X150">
        <v>106</v>
      </c>
      <c r="Y150">
        <f t="shared" si="59"/>
        <v>10.38</v>
      </c>
      <c r="Z150" s="46">
        <v>254484</v>
      </c>
      <c r="AA150" s="41">
        <v>145005</v>
      </c>
      <c r="AB150" s="33">
        <f t="shared" si="60"/>
        <v>0.42007800000000001</v>
      </c>
      <c r="AC150" s="33" t="str">
        <f t="shared" si="61"/>
        <v/>
      </c>
      <c r="AD150" s="33" t="str">
        <f t="shared" si="62"/>
        <v/>
      </c>
      <c r="AE150" s="62">
        <f t="shared" si="63"/>
        <v>670.51732213650223</v>
      </c>
      <c r="AF150" s="62">
        <f t="shared" si="64"/>
        <v>0</v>
      </c>
      <c r="AG150" s="62">
        <f t="shared" si="65"/>
        <v>0</v>
      </c>
      <c r="AH150" s="62" t="str">
        <f t="shared" si="66"/>
        <v/>
      </c>
      <c r="AI150" s="33" t="str">
        <f t="shared" si="67"/>
        <v/>
      </c>
      <c r="AJ150" s="33" t="str">
        <f t="shared" si="68"/>
        <v/>
      </c>
      <c r="AK150" s="34">
        <f t="shared" si="69"/>
        <v>670.52</v>
      </c>
      <c r="AL150" s="34">
        <f t="shared" si="70"/>
        <v>714.1</v>
      </c>
      <c r="AM150" s="32">
        <f t="shared" si="71"/>
        <v>0</v>
      </c>
      <c r="AN150" s="35">
        <f t="shared" si="72"/>
        <v>5.3758495219872974E-3</v>
      </c>
      <c r="AO150" s="32">
        <f t="shared" si="73"/>
        <v>-62.752291470157722</v>
      </c>
      <c r="AP150" s="32">
        <f t="shared" si="74"/>
        <v>0</v>
      </c>
      <c r="AQ150" s="32">
        <f t="shared" si="75"/>
        <v>1400</v>
      </c>
      <c r="AR150" s="32">
        <f t="shared" si="76"/>
        <v>7250.25</v>
      </c>
      <c r="AS150" s="32">
        <f t="shared" si="77"/>
        <v>10273</v>
      </c>
      <c r="AT150" s="36">
        <f t="shared" si="78"/>
        <v>10273</v>
      </c>
      <c r="AU150" s="33"/>
      <c r="AV150" s="33">
        <f t="shared" si="79"/>
        <v>1</v>
      </c>
      <c r="AX150">
        <v>11673</v>
      </c>
      <c r="AY150" s="71">
        <f t="shared" si="80"/>
        <v>-0.11993489248693566</v>
      </c>
    </row>
    <row r="151" spans="1:51" ht="15" customHeight="1" x14ac:dyDescent="0.25">
      <c r="A151">
        <v>17</v>
      </c>
      <c r="B151">
        <v>300</v>
      </c>
      <c r="C151" t="s">
        <v>1693</v>
      </c>
      <c r="D151" t="s">
        <v>1694</v>
      </c>
      <c r="E151" s="39" t="s">
        <v>394</v>
      </c>
      <c r="F151" s="32">
        <v>132715</v>
      </c>
      <c r="G151" s="43">
        <v>339</v>
      </c>
      <c r="H151" s="47">
        <f t="shared" si="54"/>
        <v>2.5301996982030821</v>
      </c>
      <c r="I151">
        <v>61</v>
      </c>
      <c r="J151">
        <v>168</v>
      </c>
      <c r="K151" s="33">
        <f t="shared" si="55"/>
        <v>36.3095</v>
      </c>
      <c r="L151" s="33">
        <v>436</v>
      </c>
      <c r="M151" s="33">
        <v>437</v>
      </c>
      <c r="N151" s="33">
        <v>443</v>
      </c>
      <c r="O151" s="33">
        <v>396</v>
      </c>
      <c r="P151" s="42">
        <v>369</v>
      </c>
      <c r="Q151" s="43">
        <v>349</v>
      </c>
      <c r="R151" s="40">
        <f t="shared" si="56"/>
        <v>443</v>
      </c>
      <c r="S151" s="34">
        <f t="shared" si="57"/>
        <v>23.48</v>
      </c>
      <c r="T151" s="43">
        <v>4491600</v>
      </c>
      <c r="U151" s="43">
        <v>15066366</v>
      </c>
      <c r="V151" s="54">
        <f t="shared" si="58"/>
        <v>29.812099</v>
      </c>
      <c r="W151" s="32">
        <v>74</v>
      </c>
      <c r="X151">
        <v>355</v>
      </c>
      <c r="Y151">
        <f t="shared" si="59"/>
        <v>20.85</v>
      </c>
      <c r="Z151" s="46">
        <v>198460</v>
      </c>
      <c r="AA151" s="41">
        <v>214730</v>
      </c>
      <c r="AB151" s="33">
        <f t="shared" si="60"/>
        <v>0.42007800000000001</v>
      </c>
      <c r="AC151" s="33" t="str">
        <f t="shared" si="61"/>
        <v/>
      </c>
      <c r="AD151" s="33" t="str">
        <f t="shared" si="62"/>
        <v/>
      </c>
      <c r="AE151" s="62">
        <f t="shared" si="63"/>
        <v>755.34991874000218</v>
      </c>
      <c r="AF151" s="62">
        <f t="shared" si="64"/>
        <v>0</v>
      </c>
      <c r="AG151" s="62">
        <f t="shared" si="65"/>
        <v>0</v>
      </c>
      <c r="AH151" s="62" t="str">
        <f t="shared" si="66"/>
        <v/>
      </c>
      <c r="AI151" s="33" t="str">
        <f t="shared" si="67"/>
        <v/>
      </c>
      <c r="AJ151" s="33" t="str">
        <f t="shared" si="68"/>
        <v/>
      </c>
      <c r="AK151" s="34">
        <f t="shared" si="69"/>
        <v>755.35</v>
      </c>
      <c r="AL151" s="34">
        <f t="shared" si="70"/>
        <v>804.44</v>
      </c>
      <c r="AM151" s="32">
        <f t="shared" si="71"/>
        <v>189336</v>
      </c>
      <c r="AN151" s="35">
        <f t="shared" si="72"/>
        <v>5.3758495219872974E-3</v>
      </c>
      <c r="AO151" s="32">
        <f t="shared" si="73"/>
        <v>304.38597578444279</v>
      </c>
      <c r="AP151" s="32">
        <f t="shared" si="74"/>
        <v>133019</v>
      </c>
      <c r="AQ151" s="32">
        <f t="shared" si="75"/>
        <v>3390</v>
      </c>
      <c r="AR151" s="32">
        <f t="shared" si="76"/>
        <v>10736.5</v>
      </c>
      <c r="AS151" s="32">
        <f t="shared" si="77"/>
        <v>129325</v>
      </c>
      <c r="AT151" s="36">
        <f t="shared" si="78"/>
        <v>133019</v>
      </c>
      <c r="AU151" s="33"/>
      <c r="AV151" s="33">
        <f t="shared" si="79"/>
        <v>1</v>
      </c>
      <c r="AX151">
        <v>132715</v>
      </c>
      <c r="AY151" s="71">
        <f t="shared" si="80"/>
        <v>2.2906227630637081E-3</v>
      </c>
    </row>
    <row r="152" spans="1:51" ht="15" customHeight="1" x14ac:dyDescent="0.25">
      <c r="A152">
        <v>17</v>
      </c>
      <c r="B152">
        <v>400</v>
      </c>
      <c r="C152" t="s">
        <v>1995</v>
      </c>
      <c r="D152" t="s">
        <v>1996</v>
      </c>
      <c r="E152" s="39" t="s">
        <v>545</v>
      </c>
      <c r="F152" s="32">
        <v>1013064</v>
      </c>
      <c r="G152" s="43">
        <v>1959</v>
      </c>
      <c r="H152" s="47">
        <f t="shared" si="54"/>
        <v>3.2920344359947364</v>
      </c>
      <c r="I152">
        <v>197</v>
      </c>
      <c r="J152">
        <v>758</v>
      </c>
      <c r="K152" s="33">
        <f t="shared" si="55"/>
        <v>25.9894</v>
      </c>
      <c r="L152" s="33">
        <v>1986</v>
      </c>
      <c r="M152" s="33">
        <v>2277</v>
      </c>
      <c r="N152" s="33">
        <v>1906</v>
      </c>
      <c r="O152" s="33">
        <v>2082</v>
      </c>
      <c r="P152" s="40">
        <v>2104</v>
      </c>
      <c r="Q152" s="43">
        <v>1999</v>
      </c>
      <c r="R152" s="40">
        <f t="shared" si="56"/>
        <v>2277</v>
      </c>
      <c r="S152" s="34">
        <f t="shared" si="57"/>
        <v>13.97</v>
      </c>
      <c r="T152" s="43">
        <v>21303900</v>
      </c>
      <c r="U152" s="43">
        <v>111508291</v>
      </c>
      <c r="V152" s="54">
        <f t="shared" si="58"/>
        <v>19.105215999999999</v>
      </c>
      <c r="W152" s="32">
        <v>331</v>
      </c>
      <c r="X152">
        <v>1833</v>
      </c>
      <c r="Y152">
        <f t="shared" si="59"/>
        <v>18.059999999999999</v>
      </c>
      <c r="Z152" s="46">
        <v>1328004</v>
      </c>
      <c r="AA152" s="41">
        <v>1070807</v>
      </c>
      <c r="AB152" s="33">
        <f t="shared" si="60"/>
        <v>0.42007800000000001</v>
      </c>
      <c r="AC152" s="33" t="str">
        <f t="shared" si="61"/>
        <v/>
      </c>
      <c r="AD152" s="33" t="str">
        <f t="shared" si="62"/>
        <v/>
      </c>
      <c r="AE152" s="62">
        <f t="shared" si="63"/>
        <v>923.62169011920935</v>
      </c>
      <c r="AF152" s="62">
        <f t="shared" si="64"/>
        <v>0</v>
      </c>
      <c r="AG152" s="62">
        <f t="shared" si="65"/>
        <v>0</v>
      </c>
      <c r="AH152" s="62" t="str">
        <f t="shared" si="66"/>
        <v/>
      </c>
      <c r="AI152" s="33" t="str">
        <f t="shared" si="67"/>
        <v/>
      </c>
      <c r="AJ152" s="33" t="str">
        <f t="shared" si="68"/>
        <v/>
      </c>
      <c r="AK152" s="34">
        <f t="shared" si="69"/>
        <v>923.62</v>
      </c>
      <c r="AL152" s="34">
        <f t="shared" si="70"/>
        <v>983.65</v>
      </c>
      <c r="AM152" s="32">
        <f t="shared" si="71"/>
        <v>1369105</v>
      </c>
      <c r="AN152" s="35">
        <f t="shared" si="72"/>
        <v>5.3758495219872974E-3</v>
      </c>
      <c r="AO152" s="32">
        <f t="shared" si="73"/>
        <v>1914.0228396578793</v>
      </c>
      <c r="AP152" s="32">
        <f t="shared" si="74"/>
        <v>1014978</v>
      </c>
      <c r="AQ152" s="32">
        <f t="shared" si="75"/>
        <v>19590</v>
      </c>
      <c r="AR152" s="32">
        <f t="shared" si="76"/>
        <v>53540.350000000006</v>
      </c>
      <c r="AS152" s="32">
        <f t="shared" si="77"/>
        <v>993474</v>
      </c>
      <c r="AT152" s="36">
        <f t="shared" si="78"/>
        <v>1014978</v>
      </c>
      <c r="AU152" s="33"/>
      <c r="AV152" s="33">
        <f t="shared" si="79"/>
        <v>1</v>
      </c>
      <c r="AX152">
        <v>1013064</v>
      </c>
      <c r="AY152" s="71">
        <f t="shared" si="80"/>
        <v>1.8893179502973158E-3</v>
      </c>
    </row>
    <row r="153" spans="1:51" ht="15" customHeight="1" x14ac:dyDescent="0.25">
      <c r="A153">
        <v>17</v>
      </c>
      <c r="B153">
        <v>500</v>
      </c>
      <c r="C153" t="s">
        <v>2395</v>
      </c>
      <c r="D153" t="s">
        <v>2396</v>
      </c>
      <c r="E153" s="39" t="s">
        <v>744</v>
      </c>
      <c r="F153" s="32">
        <v>67138</v>
      </c>
      <c r="G153" s="43">
        <v>219</v>
      </c>
      <c r="H153" s="47">
        <f t="shared" si="54"/>
        <v>2.3404441148401185</v>
      </c>
      <c r="I153">
        <v>36</v>
      </c>
      <c r="J153">
        <v>123</v>
      </c>
      <c r="K153" s="33">
        <f t="shared" si="55"/>
        <v>29.268300000000004</v>
      </c>
      <c r="L153" s="33">
        <v>364</v>
      </c>
      <c r="M153" s="33">
        <v>341</v>
      </c>
      <c r="N153" s="33">
        <v>283</v>
      </c>
      <c r="O153" s="33">
        <v>274</v>
      </c>
      <c r="P153" s="42">
        <v>219</v>
      </c>
      <c r="Q153" s="43">
        <v>225</v>
      </c>
      <c r="R153" s="40">
        <f t="shared" si="56"/>
        <v>364</v>
      </c>
      <c r="S153" s="34">
        <f t="shared" si="57"/>
        <v>39.840000000000003</v>
      </c>
      <c r="T153" s="43">
        <v>3231000</v>
      </c>
      <c r="U153" s="43">
        <v>10600319</v>
      </c>
      <c r="V153" s="54">
        <f t="shared" si="58"/>
        <v>30.480215000000001</v>
      </c>
      <c r="W153" s="32">
        <v>79</v>
      </c>
      <c r="X153">
        <v>289</v>
      </c>
      <c r="Y153">
        <f t="shared" si="59"/>
        <v>27.34</v>
      </c>
      <c r="Z153" s="46">
        <v>140295</v>
      </c>
      <c r="AA153" s="41">
        <v>115002</v>
      </c>
      <c r="AB153" s="33">
        <f t="shared" si="60"/>
        <v>0.42007800000000001</v>
      </c>
      <c r="AC153" s="33" t="str">
        <f t="shared" si="61"/>
        <v/>
      </c>
      <c r="AD153" s="33" t="str">
        <f t="shared" si="62"/>
        <v/>
      </c>
      <c r="AE153" s="62">
        <f t="shared" si="63"/>
        <v>713.43727475354081</v>
      </c>
      <c r="AF153" s="62">
        <f t="shared" si="64"/>
        <v>0</v>
      </c>
      <c r="AG153" s="62">
        <f t="shared" si="65"/>
        <v>0</v>
      </c>
      <c r="AH153" s="62" t="str">
        <f t="shared" si="66"/>
        <v/>
      </c>
      <c r="AI153" s="33" t="str">
        <f t="shared" si="67"/>
        <v/>
      </c>
      <c r="AJ153" s="33" t="str">
        <f t="shared" si="68"/>
        <v/>
      </c>
      <c r="AK153" s="34">
        <f t="shared" si="69"/>
        <v>713.44</v>
      </c>
      <c r="AL153" s="34">
        <f t="shared" si="70"/>
        <v>759.81</v>
      </c>
      <c r="AM153" s="32">
        <f t="shared" si="71"/>
        <v>107464</v>
      </c>
      <c r="AN153" s="35">
        <f t="shared" si="72"/>
        <v>5.3758495219872974E-3</v>
      </c>
      <c r="AO153" s="32">
        <f t="shared" si="73"/>
        <v>216.78650782365975</v>
      </c>
      <c r="AP153" s="32">
        <f t="shared" si="74"/>
        <v>67355</v>
      </c>
      <c r="AQ153" s="32">
        <f t="shared" si="75"/>
        <v>2190</v>
      </c>
      <c r="AR153" s="32">
        <f t="shared" si="76"/>
        <v>5750.1</v>
      </c>
      <c r="AS153" s="32">
        <f t="shared" si="77"/>
        <v>64948</v>
      </c>
      <c r="AT153" s="36">
        <f t="shared" si="78"/>
        <v>67355</v>
      </c>
      <c r="AU153" s="33"/>
      <c r="AV153" s="33">
        <f t="shared" si="79"/>
        <v>1</v>
      </c>
      <c r="AX153">
        <v>67138</v>
      </c>
      <c r="AY153" s="71">
        <f t="shared" si="80"/>
        <v>3.2321487086299861E-3</v>
      </c>
    </row>
    <row r="154" spans="1:51" ht="15" customHeight="1" x14ac:dyDescent="0.25">
      <c r="A154">
        <v>17</v>
      </c>
      <c r="B154">
        <v>600</v>
      </c>
      <c r="C154" t="s">
        <v>2543</v>
      </c>
      <c r="D154" t="s">
        <v>2544</v>
      </c>
      <c r="E154" s="39" t="s">
        <v>818</v>
      </c>
      <c r="F154" s="32">
        <v>328402</v>
      </c>
      <c r="G154" s="43">
        <v>739</v>
      </c>
      <c r="H154" s="47">
        <f t="shared" si="54"/>
        <v>2.8686444383948255</v>
      </c>
      <c r="I154">
        <v>78</v>
      </c>
      <c r="J154">
        <v>420</v>
      </c>
      <c r="K154" s="33">
        <f t="shared" si="55"/>
        <v>18.571400000000001</v>
      </c>
      <c r="L154" s="33">
        <v>990</v>
      </c>
      <c r="M154" s="33">
        <v>978</v>
      </c>
      <c r="N154" s="33">
        <v>853</v>
      </c>
      <c r="O154" s="33">
        <v>755</v>
      </c>
      <c r="P154" s="42">
        <v>739</v>
      </c>
      <c r="Q154" s="43">
        <v>758</v>
      </c>
      <c r="R154" s="40">
        <f t="shared" si="56"/>
        <v>990</v>
      </c>
      <c r="S154" s="34">
        <f t="shared" si="57"/>
        <v>25.35</v>
      </c>
      <c r="T154" s="43">
        <v>5338600</v>
      </c>
      <c r="U154" s="43">
        <v>33661147</v>
      </c>
      <c r="V154" s="54">
        <f t="shared" si="58"/>
        <v>15.859828</v>
      </c>
      <c r="W154" s="32">
        <v>198</v>
      </c>
      <c r="X154">
        <v>831</v>
      </c>
      <c r="Y154">
        <f t="shared" si="59"/>
        <v>23.83</v>
      </c>
      <c r="Z154" s="46">
        <v>387460</v>
      </c>
      <c r="AA154" s="41">
        <v>609004</v>
      </c>
      <c r="AB154" s="33">
        <f t="shared" si="60"/>
        <v>0.42007800000000001</v>
      </c>
      <c r="AC154" s="33" t="str">
        <f t="shared" si="61"/>
        <v/>
      </c>
      <c r="AD154" s="33" t="str">
        <f t="shared" si="62"/>
        <v/>
      </c>
      <c r="AE154" s="62">
        <f t="shared" si="63"/>
        <v>830.1045776193339</v>
      </c>
      <c r="AF154" s="62">
        <f t="shared" si="64"/>
        <v>0</v>
      </c>
      <c r="AG154" s="62">
        <f t="shared" si="65"/>
        <v>0</v>
      </c>
      <c r="AH154" s="62" t="str">
        <f t="shared" si="66"/>
        <v/>
      </c>
      <c r="AI154" s="33" t="str">
        <f t="shared" si="67"/>
        <v/>
      </c>
      <c r="AJ154" s="33" t="str">
        <f t="shared" si="68"/>
        <v/>
      </c>
      <c r="AK154" s="34">
        <f t="shared" si="69"/>
        <v>830.1</v>
      </c>
      <c r="AL154" s="34">
        <f t="shared" si="70"/>
        <v>884.05</v>
      </c>
      <c r="AM154" s="32">
        <f t="shared" si="71"/>
        <v>490550</v>
      </c>
      <c r="AN154" s="35">
        <f t="shared" si="72"/>
        <v>5.3758495219872974E-3</v>
      </c>
      <c r="AO154" s="32">
        <f t="shared" si="73"/>
        <v>871.68324829119626</v>
      </c>
      <c r="AP154" s="32">
        <f t="shared" si="74"/>
        <v>329274</v>
      </c>
      <c r="AQ154" s="32">
        <f t="shared" si="75"/>
        <v>7390</v>
      </c>
      <c r="AR154" s="32">
        <f t="shared" si="76"/>
        <v>30450.2</v>
      </c>
      <c r="AS154" s="32">
        <f t="shared" si="77"/>
        <v>321012</v>
      </c>
      <c r="AT154" s="36">
        <f t="shared" si="78"/>
        <v>329274</v>
      </c>
      <c r="AU154" s="33"/>
      <c r="AV154" s="33">
        <f t="shared" si="79"/>
        <v>1</v>
      </c>
      <c r="AX154">
        <v>328402</v>
      </c>
      <c r="AY154" s="71">
        <f t="shared" si="80"/>
        <v>2.6552822455405264E-3</v>
      </c>
    </row>
    <row r="155" spans="1:51" ht="15" customHeight="1" x14ac:dyDescent="0.25">
      <c r="A155">
        <v>17</v>
      </c>
      <c r="B155">
        <v>700</v>
      </c>
      <c r="C155" t="s">
        <v>2567</v>
      </c>
      <c r="D155" t="s">
        <v>2568</v>
      </c>
      <c r="E155" s="39" t="s">
        <v>830</v>
      </c>
      <c r="F155" s="32">
        <v>1842895</v>
      </c>
      <c r="G155" s="43">
        <v>4809</v>
      </c>
      <c r="H155" s="47">
        <f t="shared" si="54"/>
        <v>3.6820547770738075</v>
      </c>
      <c r="I155">
        <v>385</v>
      </c>
      <c r="J155">
        <v>2198</v>
      </c>
      <c r="K155" s="33">
        <f t="shared" si="55"/>
        <v>17.515900000000002</v>
      </c>
      <c r="L155" s="33">
        <v>3952</v>
      </c>
      <c r="M155" s="33">
        <v>4666</v>
      </c>
      <c r="N155" s="33">
        <v>4283</v>
      </c>
      <c r="O155" s="33">
        <v>4490</v>
      </c>
      <c r="P155" s="40">
        <v>4646</v>
      </c>
      <c r="Q155" s="43">
        <v>4798</v>
      </c>
      <c r="R155" s="40">
        <f t="shared" si="56"/>
        <v>4798</v>
      </c>
      <c r="S155" s="34">
        <f t="shared" si="57"/>
        <v>0</v>
      </c>
      <c r="T155" s="43">
        <v>97108600</v>
      </c>
      <c r="U155" s="43">
        <v>369689169</v>
      </c>
      <c r="V155" s="54">
        <f t="shared" si="58"/>
        <v>26.267634999999999</v>
      </c>
      <c r="W155" s="32">
        <v>1095</v>
      </c>
      <c r="X155">
        <v>4786</v>
      </c>
      <c r="Y155">
        <f t="shared" si="59"/>
        <v>22.88</v>
      </c>
      <c r="Z155" s="46">
        <v>4609345</v>
      </c>
      <c r="AA155" s="41">
        <v>2682668</v>
      </c>
      <c r="AB155" s="33">
        <f t="shared" si="60"/>
        <v>0.42007800000000001</v>
      </c>
      <c r="AC155" s="33" t="str">
        <f t="shared" si="61"/>
        <v/>
      </c>
      <c r="AD155" s="33" t="str">
        <f t="shared" si="62"/>
        <v/>
      </c>
      <c r="AE155" s="62">
        <f t="shared" si="63"/>
        <v>0</v>
      </c>
      <c r="AF155" s="62">
        <f t="shared" si="64"/>
        <v>984.56417609874995</v>
      </c>
      <c r="AG155" s="62">
        <f t="shared" si="65"/>
        <v>0</v>
      </c>
      <c r="AH155" s="62" t="str">
        <f t="shared" si="66"/>
        <v/>
      </c>
      <c r="AI155" s="33" t="str">
        <f t="shared" si="67"/>
        <v/>
      </c>
      <c r="AJ155" s="33" t="str">
        <f t="shared" si="68"/>
        <v/>
      </c>
      <c r="AK155" s="34">
        <f t="shared" si="69"/>
        <v>984.56</v>
      </c>
      <c r="AL155" s="34">
        <f t="shared" si="70"/>
        <v>1048.55</v>
      </c>
      <c r="AM155" s="32">
        <f t="shared" si="71"/>
        <v>3106193</v>
      </c>
      <c r="AN155" s="35">
        <f t="shared" si="72"/>
        <v>5.3758495219872974E-3</v>
      </c>
      <c r="AO155" s="32">
        <f t="shared" si="73"/>
        <v>6791.2999494275091</v>
      </c>
      <c r="AP155" s="32">
        <f t="shared" si="74"/>
        <v>1849686</v>
      </c>
      <c r="AQ155" s="32">
        <f t="shared" si="75"/>
        <v>48090</v>
      </c>
      <c r="AR155" s="32">
        <f t="shared" si="76"/>
        <v>134133.4</v>
      </c>
      <c r="AS155" s="32">
        <f t="shared" si="77"/>
        <v>1794805</v>
      </c>
      <c r="AT155" s="36">
        <f t="shared" si="78"/>
        <v>1849686</v>
      </c>
      <c r="AU155" s="33"/>
      <c r="AV155" s="33">
        <f t="shared" si="79"/>
        <v>1</v>
      </c>
      <c r="AX155">
        <v>1842895</v>
      </c>
      <c r="AY155" s="71">
        <f t="shared" si="80"/>
        <v>3.6849630608363471E-3</v>
      </c>
    </row>
    <row r="156" spans="1:51" ht="15" customHeight="1" x14ac:dyDescent="0.25">
      <c r="A156">
        <v>18</v>
      </c>
      <c r="B156">
        <v>100</v>
      </c>
      <c r="C156" t="s">
        <v>991</v>
      </c>
      <c r="D156" t="s">
        <v>992</v>
      </c>
      <c r="E156" s="39" t="s">
        <v>45</v>
      </c>
      <c r="F156" s="32">
        <v>203142</v>
      </c>
      <c r="G156" s="43">
        <v>8902</v>
      </c>
      <c r="H156" s="47">
        <f t="shared" si="54"/>
        <v>3.9494875899465036</v>
      </c>
      <c r="I156">
        <v>46</v>
      </c>
      <c r="J156">
        <v>3921</v>
      </c>
      <c r="K156" s="33">
        <f t="shared" si="55"/>
        <v>1.1732</v>
      </c>
      <c r="L156" s="33">
        <v>1556</v>
      </c>
      <c r="M156" s="33">
        <v>2625</v>
      </c>
      <c r="N156" s="33">
        <v>3695</v>
      </c>
      <c r="O156" s="33">
        <v>5555</v>
      </c>
      <c r="P156" s="40">
        <v>7610</v>
      </c>
      <c r="Q156" s="43">
        <v>8612</v>
      </c>
      <c r="R156" s="40">
        <f t="shared" si="56"/>
        <v>8612</v>
      </c>
      <c r="S156" s="34">
        <f t="shared" si="57"/>
        <v>0</v>
      </c>
      <c r="T156" s="43">
        <v>428984900</v>
      </c>
      <c r="U156" s="43">
        <v>1550688203</v>
      </c>
      <c r="V156" s="54">
        <f t="shared" si="58"/>
        <v>27.664162000000001</v>
      </c>
      <c r="W156" s="32">
        <v>2062</v>
      </c>
      <c r="X156">
        <v>8804</v>
      </c>
      <c r="Y156">
        <f t="shared" si="59"/>
        <v>23.42</v>
      </c>
      <c r="Z156" s="46">
        <v>20182059</v>
      </c>
      <c r="AA156" s="41">
        <v>9300698</v>
      </c>
      <c r="AB156" s="33">
        <f t="shared" si="60"/>
        <v>0.42007800000000001</v>
      </c>
      <c r="AC156" s="33" t="str">
        <f t="shared" si="61"/>
        <v/>
      </c>
      <c r="AD156" s="33" t="str">
        <f t="shared" si="62"/>
        <v/>
      </c>
      <c r="AE156" s="62">
        <f t="shared" si="63"/>
        <v>0</v>
      </c>
      <c r="AF156" s="62">
        <f t="shared" si="64"/>
        <v>874.06322381449991</v>
      </c>
      <c r="AG156" s="62">
        <f t="shared" si="65"/>
        <v>0</v>
      </c>
      <c r="AH156" s="62" t="str">
        <f t="shared" si="66"/>
        <v/>
      </c>
      <c r="AI156" s="33" t="str">
        <f t="shared" si="67"/>
        <v/>
      </c>
      <c r="AJ156" s="33" t="str">
        <f t="shared" si="68"/>
        <v/>
      </c>
      <c r="AK156" s="34">
        <f t="shared" si="69"/>
        <v>874.06</v>
      </c>
      <c r="AL156" s="34">
        <f t="shared" si="70"/>
        <v>930.87</v>
      </c>
      <c r="AM156" s="32">
        <f t="shared" si="71"/>
        <v>0</v>
      </c>
      <c r="AN156" s="35">
        <f t="shared" si="72"/>
        <v>5.3758495219872974E-3</v>
      </c>
      <c r="AO156" s="32">
        <f t="shared" si="73"/>
        <v>-1092.0608235955435</v>
      </c>
      <c r="AP156" s="32">
        <f t="shared" si="74"/>
        <v>0</v>
      </c>
      <c r="AQ156" s="32">
        <f t="shared" si="75"/>
        <v>89020</v>
      </c>
      <c r="AR156" s="32">
        <f t="shared" si="76"/>
        <v>465034.9</v>
      </c>
      <c r="AS156" s="32">
        <f t="shared" si="77"/>
        <v>114122</v>
      </c>
      <c r="AT156" s="36">
        <f t="shared" si="78"/>
        <v>114122</v>
      </c>
      <c r="AU156" s="33"/>
      <c r="AV156" s="33">
        <f t="shared" si="79"/>
        <v>1</v>
      </c>
      <c r="AX156">
        <v>203142</v>
      </c>
      <c r="AY156" s="71">
        <f t="shared" si="80"/>
        <v>-0.43821563241476408</v>
      </c>
    </row>
    <row r="157" spans="1:51" ht="15" customHeight="1" x14ac:dyDescent="0.25">
      <c r="A157">
        <v>18</v>
      </c>
      <c r="B157">
        <v>200</v>
      </c>
      <c r="C157" t="s">
        <v>1073</v>
      </c>
      <c r="D157" t="s">
        <v>1074</v>
      </c>
      <c r="E157" s="39" t="s">
        <v>86</v>
      </c>
      <c r="F157" s="32">
        <v>5255866</v>
      </c>
      <c r="G157" s="43">
        <v>14680</v>
      </c>
      <c r="H157" s="47">
        <f t="shared" si="54"/>
        <v>4.1667260555800514</v>
      </c>
      <c r="I157">
        <v>1423</v>
      </c>
      <c r="J157">
        <v>6692</v>
      </c>
      <c r="K157" s="33">
        <f t="shared" si="55"/>
        <v>21.264199999999999</v>
      </c>
      <c r="L157" s="33">
        <v>11667</v>
      </c>
      <c r="M157" s="33">
        <v>11489</v>
      </c>
      <c r="N157" s="33">
        <v>12353</v>
      </c>
      <c r="O157" s="33">
        <v>13178</v>
      </c>
      <c r="P157" s="40">
        <v>13590</v>
      </c>
      <c r="Q157" s="43">
        <v>14395</v>
      </c>
      <c r="R157" s="40">
        <f t="shared" si="56"/>
        <v>14395</v>
      </c>
      <c r="S157" s="34">
        <f t="shared" si="57"/>
        <v>0</v>
      </c>
      <c r="T157" s="43">
        <v>234462800</v>
      </c>
      <c r="U157" s="43">
        <v>1155634125</v>
      </c>
      <c r="V157" s="54">
        <f t="shared" si="58"/>
        <v>20.288671000000001</v>
      </c>
      <c r="W157" s="32">
        <v>2647</v>
      </c>
      <c r="X157">
        <v>14474</v>
      </c>
      <c r="Y157">
        <f t="shared" si="59"/>
        <v>18.29</v>
      </c>
      <c r="Z157" s="46">
        <v>13835271</v>
      </c>
      <c r="AA157" s="41">
        <v>7098538</v>
      </c>
      <c r="AB157" s="33">
        <f t="shared" si="60"/>
        <v>0.42007800000000001</v>
      </c>
      <c r="AC157" s="33" t="str">
        <f t="shared" si="61"/>
        <v/>
      </c>
      <c r="AD157" s="33" t="str">
        <f t="shared" si="62"/>
        <v/>
      </c>
      <c r="AE157" s="62">
        <f t="shared" si="63"/>
        <v>0</v>
      </c>
      <c r="AF157" s="62">
        <f t="shared" si="64"/>
        <v>0</v>
      </c>
      <c r="AG157" s="62">
        <f t="shared" si="65"/>
        <v>921.82722562634979</v>
      </c>
      <c r="AH157" s="62" t="str">
        <f t="shared" si="66"/>
        <v/>
      </c>
      <c r="AI157" s="33" t="str">
        <f t="shared" si="67"/>
        <v/>
      </c>
      <c r="AJ157" s="33" t="str">
        <f t="shared" si="68"/>
        <v/>
      </c>
      <c r="AK157" s="34">
        <f t="shared" si="69"/>
        <v>921.83</v>
      </c>
      <c r="AL157" s="34">
        <f t="shared" si="70"/>
        <v>981.74</v>
      </c>
      <c r="AM157" s="32">
        <f t="shared" si="71"/>
        <v>8600050</v>
      </c>
      <c r="AN157" s="35">
        <f t="shared" si="72"/>
        <v>5.3758495219872974E-3</v>
      </c>
      <c r="AO157" s="32">
        <f t="shared" si="73"/>
        <v>17977.829957837566</v>
      </c>
      <c r="AP157" s="32">
        <f t="shared" si="74"/>
        <v>5273844</v>
      </c>
      <c r="AQ157" s="32">
        <f t="shared" si="75"/>
        <v>146800</v>
      </c>
      <c r="AR157" s="32">
        <f t="shared" si="76"/>
        <v>354926.9</v>
      </c>
      <c r="AS157" s="32">
        <f t="shared" si="77"/>
        <v>5109066</v>
      </c>
      <c r="AT157" s="36">
        <f t="shared" si="78"/>
        <v>5273844</v>
      </c>
      <c r="AU157" s="33"/>
      <c r="AV157" s="33">
        <f t="shared" si="79"/>
        <v>1</v>
      </c>
      <c r="AX157">
        <v>5255866</v>
      </c>
      <c r="AY157" s="71">
        <f t="shared" si="80"/>
        <v>3.4205590477382796E-3</v>
      </c>
    </row>
    <row r="158" spans="1:51" ht="15" customHeight="1" x14ac:dyDescent="0.25">
      <c r="A158">
        <v>18</v>
      </c>
      <c r="B158">
        <v>300</v>
      </c>
      <c r="C158" t="s">
        <v>1253</v>
      </c>
      <c r="D158" t="s">
        <v>1254</v>
      </c>
      <c r="E158" s="39" t="s">
        <v>175</v>
      </c>
      <c r="F158" s="32">
        <v>958874</v>
      </c>
      <c r="G158" s="43">
        <v>2386</v>
      </c>
      <c r="H158" s="47">
        <f t="shared" si="54"/>
        <v>3.3776704393343229</v>
      </c>
      <c r="I158">
        <v>384</v>
      </c>
      <c r="J158">
        <v>1346</v>
      </c>
      <c r="K158" s="33">
        <f t="shared" si="55"/>
        <v>28.529</v>
      </c>
      <c r="L158" s="33">
        <v>2241</v>
      </c>
      <c r="M158" s="33">
        <v>2218</v>
      </c>
      <c r="N158" s="33">
        <v>2073</v>
      </c>
      <c r="O158" s="33">
        <v>2299</v>
      </c>
      <c r="P158" s="40">
        <v>2386</v>
      </c>
      <c r="Q158" s="43">
        <v>2360</v>
      </c>
      <c r="R158" s="40">
        <f t="shared" si="56"/>
        <v>2386</v>
      </c>
      <c r="S158" s="34">
        <f t="shared" si="57"/>
        <v>0</v>
      </c>
      <c r="T158" s="43">
        <v>35770900</v>
      </c>
      <c r="U158" s="43">
        <v>234965518</v>
      </c>
      <c r="V158" s="54">
        <f t="shared" si="58"/>
        <v>15.223893</v>
      </c>
      <c r="W158" s="32">
        <v>783</v>
      </c>
      <c r="X158">
        <v>2253</v>
      </c>
      <c r="Y158">
        <f t="shared" si="59"/>
        <v>34.75</v>
      </c>
      <c r="Z158" s="46">
        <v>2818349</v>
      </c>
      <c r="AA158" s="41">
        <v>1678974</v>
      </c>
      <c r="AB158" s="33">
        <f t="shared" si="60"/>
        <v>0.42007800000000001</v>
      </c>
      <c r="AC158" s="33" t="str">
        <f t="shared" si="61"/>
        <v/>
      </c>
      <c r="AD158" s="33" t="str">
        <f t="shared" si="62"/>
        <v/>
      </c>
      <c r="AE158" s="62">
        <f t="shared" si="63"/>
        <v>942.53671362884722</v>
      </c>
      <c r="AF158" s="62">
        <f t="shared" si="64"/>
        <v>0</v>
      </c>
      <c r="AG158" s="62">
        <f t="shared" si="65"/>
        <v>0</v>
      </c>
      <c r="AH158" s="62" t="str">
        <f t="shared" si="66"/>
        <v/>
      </c>
      <c r="AI158" s="33" t="str">
        <f t="shared" si="67"/>
        <v/>
      </c>
      <c r="AJ158" s="33" t="str">
        <f t="shared" si="68"/>
        <v/>
      </c>
      <c r="AK158" s="34">
        <f t="shared" si="69"/>
        <v>942.54</v>
      </c>
      <c r="AL158" s="34">
        <f t="shared" si="70"/>
        <v>1003.8</v>
      </c>
      <c r="AM158" s="32">
        <f t="shared" si="71"/>
        <v>1211140</v>
      </c>
      <c r="AN158" s="35">
        <f t="shared" si="72"/>
        <v>5.3758495219872974E-3</v>
      </c>
      <c r="AO158" s="32">
        <f t="shared" si="73"/>
        <v>1356.1440555136476</v>
      </c>
      <c r="AP158" s="32">
        <f t="shared" si="74"/>
        <v>960230</v>
      </c>
      <c r="AQ158" s="32">
        <f t="shared" si="75"/>
        <v>23860</v>
      </c>
      <c r="AR158" s="32">
        <f t="shared" si="76"/>
        <v>83948.700000000012</v>
      </c>
      <c r="AS158" s="32">
        <f t="shared" si="77"/>
        <v>935014</v>
      </c>
      <c r="AT158" s="36">
        <f t="shared" si="78"/>
        <v>960230</v>
      </c>
      <c r="AU158" s="33"/>
      <c r="AV158" s="33">
        <f t="shared" si="79"/>
        <v>1</v>
      </c>
      <c r="AX158">
        <v>958874</v>
      </c>
      <c r="AY158" s="71">
        <f t="shared" si="80"/>
        <v>1.414158690297161E-3</v>
      </c>
    </row>
    <row r="159" spans="1:51" ht="15" customHeight="1" x14ac:dyDescent="0.25">
      <c r="A159">
        <v>18</v>
      </c>
      <c r="B159">
        <v>500</v>
      </c>
      <c r="C159" t="s">
        <v>1261</v>
      </c>
      <c r="D159" t="s">
        <v>1262</v>
      </c>
      <c r="E159" s="39" t="s">
        <v>179</v>
      </c>
      <c r="F159" s="32">
        <v>9884</v>
      </c>
      <c r="G159" s="43">
        <v>322</v>
      </c>
      <c r="H159" s="47">
        <f t="shared" si="54"/>
        <v>2.5078558716958308</v>
      </c>
      <c r="I159">
        <v>8</v>
      </c>
      <c r="J159">
        <v>195</v>
      </c>
      <c r="K159" s="33">
        <f t="shared" si="55"/>
        <v>4.1025999999999998</v>
      </c>
      <c r="L159" s="33">
        <v>82</v>
      </c>
      <c r="M159" s="33">
        <v>157</v>
      </c>
      <c r="N159" s="33">
        <v>172</v>
      </c>
      <c r="O159" s="33">
        <v>231</v>
      </c>
      <c r="P159" s="42">
        <v>332</v>
      </c>
      <c r="Q159" s="43">
        <v>296</v>
      </c>
      <c r="R159" s="40">
        <f t="shared" si="56"/>
        <v>332</v>
      </c>
      <c r="S159" s="34">
        <f t="shared" si="57"/>
        <v>3.01</v>
      </c>
      <c r="T159" s="43">
        <v>313900</v>
      </c>
      <c r="U159" s="43">
        <v>72717590</v>
      </c>
      <c r="V159" s="54">
        <f t="shared" si="58"/>
        <v>0.43167</v>
      </c>
      <c r="W159" s="32">
        <v>71</v>
      </c>
      <c r="X159">
        <v>272</v>
      </c>
      <c r="Y159">
        <f t="shared" si="59"/>
        <v>26.1</v>
      </c>
      <c r="Z159" s="46">
        <v>703526</v>
      </c>
      <c r="AA159" s="41">
        <v>348000</v>
      </c>
      <c r="AB159" s="33">
        <f t="shared" si="60"/>
        <v>0.42007800000000001</v>
      </c>
      <c r="AC159" s="33" t="str">
        <f t="shared" si="61"/>
        <v/>
      </c>
      <c r="AD159" s="33" t="str">
        <f t="shared" si="62"/>
        <v/>
      </c>
      <c r="AE159" s="62">
        <f t="shared" si="63"/>
        <v>750.41468137256004</v>
      </c>
      <c r="AF159" s="62">
        <f t="shared" si="64"/>
        <v>0</v>
      </c>
      <c r="AG159" s="62">
        <f t="shared" si="65"/>
        <v>0</v>
      </c>
      <c r="AH159" s="62" t="str">
        <f t="shared" si="66"/>
        <v/>
      </c>
      <c r="AI159" s="33" t="str">
        <f t="shared" si="67"/>
        <v/>
      </c>
      <c r="AJ159" s="33" t="str">
        <f t="shared" si="68"/>
        <v/>
      </c>
      <c r="AK159" s="34">
        <f t="shared" si="69"/>
        <v>750.41</v>
      </c>
      <c r="AL159" s="34">
        <f t="shared" si="70"/>
        <v>799.18</v>
      </c>
      <c r="AM159" s="32">
        <f t="shared" si="71"/>
        <v>0</v>
      </c>
      <c r="AN159" s="35">
        <f t="shared" si="72"/>
        <v>5.3758495219872974E-3</v>
      </c>
      <c r="AO159" s="32">
        <f t="shared" si="73"/>
        <v>-53.134896675322445</v>
      </c>
      <c r="AP159" s="32">
        <f t="shared" si="74"/>
        <v>0</v>
      </c>
      <c r="AQ159" s="32">
        <f t="shared" si="75"/>
        <v>3220</v>
      </c>
      <c r="AR159" s="32">
        <f t="shared" si="76"/>
        <v>17400</v>
      </c>
      <c r="AS159" s="32">
        <f t="shared" si="77"/>
        <v>6664</v>
      </c>
      <c r="AT159" s="36">
        <f t="shared" si="78"/>
        <v>6664</v>
      </c>
      <c r="AU159" s="33"/>
      <c r="AV159" s="33">
        <f t="shared" si="79"/>
        <v>1</v>
      </c>
      <c r="AX159">
        <v>9884</v>
      </c>
      <c r="AY159" s="71">
        <f t="shared" si="80"/>
        <v>-0.32577903682719545</v>
      </c>
    </row>
    <row r="160" spans="1:51" ht="15" customHeight="1" x14ac:dyDescent="0.25">
      <c r="A160">
        <v>18</v>
      </c>
      <c r="B160">
        <v>600</v>
      </c>
      <c r="C160" t="s">
        <v>1289</v>
      </c>
      <c r="D160" t="s">
        <v>1290</v>
      </c>
      <c r="E160" s="39" t="s">
        <v>193</v>
      </c>
      <c r="F160" s="32">
        <v>28541</v>
      </c>
      <c r="G160" s="43">
        <v>530</v>
      </c>
      <c r="H160" s="47">
        <f t="shared" si="54"/>
        <v>2.7242758696007892</v>
      </c>
      <c r="I160">
        <v>14</v>
      </c>
      <c r="J160">
        <v>292</v>
      </c>
      <c r="K160" s="33">
        <f t="shared" si="55"/>
        <v>4.7945000000000002</v>
      </c>
      <c r="L160" s="33">
        <v>448</v>
      </c>
      <c r="M160" s="33">
        <v>580</v>
      </c>
      <c r="N160" s="33">
        <v>524</v>
      </c>
      <c r="O160" s="33">
        <v>590</v>
      </c>
      <c r="P160" s="42">
        <v>532</v>
      </c>
      <c r="Q160" s="43">
        <v>526</v>
      </c>
      <c r="R160" s="40">
        <f t="shared" si="56"/>
        <v>590</v>
      </c>
      <c r="S160" s="34">
        <f t="shared" si="57"/>
        <v>10.17</v>
      </c>
      <c r="T160" s="43">
        <v>17322800</v>
      </c>
      <c r="U160" s="43">
        <v>99776433</v>
      </c>
      <c r="V160" s="54">
        <f t="shared" si="58"/>
        <v>17.361615</v>
      </c>
      <c r="W160" s="32">
        <v>73</v>
      </c>
      <c r="X160">
        <v>649</v>
      </c>
      <c r="Y160">
        <f t="shared" si="59"/>
        <v>11.25</v>
      </c>
      <c r="Z160" s="46">
        <v>1044096</v>
      </c>
      <c r="AA160" s="41">
        <v>712675</v>
      </c>
      <c r="AB160" s="33">
        <f t="shared" si="60"/>
        <v>0.42007800000000001</v>
      </c>
      <c r="AC160" s="33" t="str">
        <f t="shared" si="61"/>
        <v/>
      </c>
      <c r="AD160" s="33" t="str">
        <f t="shared" si="62"/>
        <v/>
      </c>
      <c r="AE160" s="62">
        <f t="shared" si="63"/>
        <v>798.21688124981347</v>
      </c>
      <c r="AF160" s="62">
        <f t="shared" si="64"/>
        <v>0</v>
      </c>
      <c r="AG160" s="62">
        <f t="shared" si="65"/>
        <v>0</v>
      </c>
      <c r="AH160" s="62" t="str">
        <f t="shared" si="66"/>
        <v/>
      </c>
      <c r="AI160" s="33" t="str">
        <f t="shared" si="67"/>
        <v/>
      </c>
      <c r="AJ160" s="33" t="str">
        <f t="shared" si="68"/>
        <v/>
      </c>
      <c r="AK160" s="34">
        <f t="shared" si="69"/>
        <v>798.22</v>
      </c>
      <c r="AL160" s="34">
        <f t="shared" si="70"/>
        <v>850.1</v>
      </c>
      <c r="AM160" s="32">
        <f t="shared" si="71"/>
        <v>11951</v>
      </c>
      <c r="AN160" s="35">
        <f t="shared" si="72"/>
        <v>5.3758495219872974E-3</v>
      </c>
      <c r="AO160" s="32">
        <f t="shared" si="73"/>
        <v>-89.185343569769259</v>
      </c>
      <c r="AP160" s="32">
        <f t="shared" si="74"/>
        <v>11951</v>
      </c>
      <c r="AQ160" s="32">
        <f t="shared" si="75"/>
        <v>5300</v>
      </c>
      <c r="AR160" s="32">
        <f t="shared" si="76"/>
        <v>35633.75</v>
      </c>
      <c r="AS160" s="32">
        <f t="shared" si="77"/>
        <v>23241</v>
      </c>
      <c r="AT160" s="36">
        <f t="shared" si="78"/>
        <v>23241</v>
      </c>
      <c r="AU160" s="33"/>
      <c r="AV160" s="33">
        <f t="shared" si="79"/>
        <v>1</v>
      </c>
      <c r="AX160">
        <v>28541</v>
      </c>
      <c r="AY160" s="71">
        <f t="shared" si="80"/>
        <v>-0.18569776812305105</v>
      </c>
    </row>
    <row r="161" spans="1:51" ht="15" customHeight="1" x14ac:dyDescent="0.25">
      <c r="A161">
        <v>18</v>
      </c>
      <c r="B161">
        <v>700</v>
      </c>
      <c r="C161" t="s">
        <v>1431</v>
      </c>
      <c r="D161" t="s">
        <v>1432</v>
      </c>
      <c r="E161" s="39" t="s">
        <v>263</v>
      </c>
      <c r="F161" s="32">
        <v>0</v>
      </c>
      <c r="G161" s="43">
        <v>460</v>
      </c>
      <c r="H161" s="47">
        <f t="shared" si="54"/>
        <v>2.6627578316815739</v>
      </c>
      <c r="I161">
        <v>27</v>
      </c>
      <c r="J161">
        <v>612</v>
      </c>
      <c r="K161" s="33">
        <f t="shared" si="55"/>
        <v>4.4117999999999995</v>
      </c>
      <c r="L161" s="33">
        <v>143</v>
      </c>
      <c r="M161" s="33">
        <v>263</v>
      </c>
      <c r="N161" s="33">
        <v>299</v>
      </c>
      <c r="O161" s="33">
        <v>392</v>
      </c>
      <c r="P161" s="42">
        <v>387</v>
      </c>
      <c r="Q161" s="43">
        <v>443</v>
      </c>
      <c r="R161" s="40">
        <f t="shared" si="56"/>
        <v>443</v>
      </c>
      <c r="S161" s="34">
        <f t="shared" si="57"/>
        <v>0</v>
      </c>
      <c r="T161" s="43">
        <v>2950800</v>
      </c>
      <c r="U161" s="43">
        <v>402977468</v>
      </c>
      <c r="V161" s="54">
        <f t="shared" si="58"/>
        <v>0.73224900000000004</v>
      </c>
      <c r="W161" s="32">
        <v>232</v>
      </c>
      <c r="X161">
        <v>463</v>
      </c>
      <c r="Y161">
        <f t="shared" si="59"/>
        <v>50.11</v>
      </c>
      <c r="Z161" s="46">
        <v>4100452</v>
      </c>
      <c r="AA161" s="41">
        <v>764992</v>
      </c>
      <c r="AB161" s="33">
        <f t="shared" si="60"/>
        <v>0.42007800000000001</v>
      </c>
      <c r="AC161" s="33" t="str">
        <f t="shared" si="61"/>
        <v/>
      </c>
      <c r="AD161" s="33" t="str">
        <f t="shared" si="62"/>
        <v/>
      </c>
      <c r="AE161" s="62">
        <f t="shared" si="63"/>
        <v>784.62896158833098</v>
      </c>
      <c r="AF161" s="62">
        <f t="shared" si="64"/>
        <v>0</v>
      </c>
      <c r="AG161" s="62">
        <f t="shared" si="65"/>
        <v>0</v>
      </c>
      <c r="AH161" s="62" t="str">
        <f t="shared" si="66"/>
        <v/>
      </c>
      <c r="AI161" s="33" t="str">
        <f t="shared" si="67"/>
        <v/>
      </c>
      <c r="AJ161" s="33" t="str">
        <f t="shared" si="68"/>
        <v/>
      </c>
      <c r="AK161" s="34">
        <f t="shared" si="69"/>
        <v>784.63</v>
      </c>
      <c r="AL161" s="34">
        <f t="shared" si="70"/>
        <v>835.63</v>
      </c>
      <c r="AM161" s="32">
        <f t="shared" si="71"/>
        <v>0</v>
      </c>
      <c r="AN161" s="35">
        <f t="shared" si="72"/>
        <v>5.3758495219872974E-3</v>
      </c>
      <c r="AO161" s="32">
        <f t="shared" si="73"/>
        <v>0</v>
      </c>
      <c r="AP161" s="32">
        <f t="shared" si="74"/>
        <v>0</v>
      </c>
      <c r="AQ161" s="32">
        <f t="shared" si="75"/>
        <v>4600</v>
      </c>
      <c r="AR161" s="32">
        <f t="shared" si="76"/>
        <v>38249.599999999999</v>
      </c>
      <c r="AS161" s="32">
        <f t="shared" si="77"/>
        <v>-4600</v>
      </c>
      <c r="AT161" s="36">
        <f t="shared" si="78"/>
        <v>0</v>
      </c>
      <c r="AU161" s="33"/>
      <c r="AV161" s="33">
        <f t="shared" si="79"/>
        <v>0</v>
      </c>
      <c r="AX161">
        <v>0</v>
      </c>
      <c r="AY161" s="71" t="e">
        <f t="shared" si="80"/>
        <v>#DIV/0!</v>
      </c>
    </row>
    <row r="162" spans="1:51" ht="15" customHeight="1" x14ac:dyDescent="0.25">
      <c r="A162">
        <v>18</v>
      </c>
      <c r="B162">
        <v>900</v>
      </c>
      <c r="C162" t="s">
        <v>1451</v>
      </c>
      <c r="D162" t="s">
        <v>1452</v>
      </c>
      <c r="E162" s="39" t="s">
        <v>273</v>
      </c>
      <c r="F162" s="32">
        <v>2451</v>
      </c>
      <c r="G162" s="43">
        <v>126</v>
      </c>
      <c r="H162" s="47">
        <f t="shared" si="54"/>
        <v>2.1003705451175629</v>
      </c>
      <c r="I162">
        <v>6</v>
      </c>
      <c r="J162">
        <v>31</v>
      </c>
      <c r="K162" s="33">
        <f t="shared" si="55"/>
        <v>19.354800000000001</v>
      </c>
      <c r="L162" s="33">
        <v>54</v>
      </c>
      <c r="M162" s="33">
        <v>83</v>
      </c>
      <c r="N162" s="33">
        <v>92</v>
      </c>
      <c r="O162" s="33">
        <v>74</v>
      </c>
      <c r="P162" s="42">
        <v>69</v>
      </c>
      <c r="Q162" s="43">
        <v>84</v>
      </c>
      <c r="R162" s="40">
        <f t="shared" si="56"/>
        <v>92</v>
      </c>
      <c r="S162" s="34">
        <f t="shared" si="57"/>
        <v>0</v>
      </c>
      <c r="T162" s="43">
        <v>1329900</v>
      </c>
      <c r="U162" s="43">
        <v>13844326</v>
      </c>
      <c r="V162" s="54">
        <f t="shared" si="58"/>
        <v>9.6061010000000007</v>
      </c>
      <c r="W162" s="32">
        <v>27</v>
      </c>
      <c r="X162">
        <v>63</v>
      </c>
      <c r="Y162">
        <f t="shared" si="59"/>
        <v>42.86</v>
      </c>
      <c r="Z162" s="46">
        <v>139907</v>
      </c>
      <c r="AA162" s="41">
        <v>27001</v>
      </c>
      <c r="AB162" s="33">
        <f t="shared" si="60"/>
        <v>0.42007800000000001</v>
      </c>
      <c r="AC162" s="33" t="str">
        <f t="shared" si="61"/>
        <v/>
      </c>
      <c r="AD162" s="33" t="str">
        <f t="shared" si="62"/>
        <v/>
      </c>
      <c r="AE162" s="62">
        <f t="shared" si="63"/>
        <v>660.41054489393196</v>
      </c>
      <c r="AF162" s="62">
        <f t="shared" si="64"/>
        <v>0</v>
      </c>
      <c r="AG162" s="62">
        <f t="shared" si="65"/>
        <v>0</v>
      </c>
      <c r="AH162" s="62" t="str">
        <f t="shared" si="66"/>
        <v/>
      </c>
      <c r="AI162" s="33" t="str">
        <f t="shared" si="67"/>
        <v/>
      </c>
      <c r="AJ162" s="33" t="str">
        <f t="shared" si="68"/>
        <v/>
      </c>
      <c r="AK162" s="34">
        <f t="shared" si="69"/>
        <v>660.41</v>
      </c>
      <c r="AL162" s="34">
        <f t="shared" si="70"/>
        <v>703.33</v>
      </c>
      <c r="AM162" s="32">
        <f t="shared" si="71"/>
        <v>29848</v>
      </c>
      <c r="AN162" s="35">
        <f t="shared" si="72"/>
        <v>5.3758495219872974E-3</v>
      </c>
      <c r="AO162" s="32">
        <f t="shared" si="73"/>
        <v>147.28214935388598</v>
      </c>
      <c r="AP162" s="32">
        <f t="shared" si="74"/>
        <v>2598</v>
      </c>
      <c r="AQ162" s="32">
        <f t="shared" si="75"/>
        <v>1260</v>
      </c>
      <c r="AR162" s="32">
        <f t="shared" si="76"/>
        <v>1350.0500000000002</v>
      </c>
      <c r="AS162" s="32">
        <f t="shared" si="77"/>
        <v>1191</v>
      </c>
      <c r="AT162" s="36">
        <f t="shared" si="78"/>
        <v>2598</v>
      </c>
      <c r="AU162" s="33"/>
      <c r="AV162" s="33">
        <f t="shared" si="79"/>
        <v>1</v>
      </c>
      <c r="AX162">
        <v>2451</v>
      </c>
      <c r="AY162" s="71">
        <f t="shared" si="80"/>
        <v>5.9975520195838433E-2</v>
      </c>
    </row>
    <row r="163" spans="1:51" ht="15" customHeight="1" x14ac:dyDescent="0.25">
      <c r="A163">
        <v>18</v>
      </c>
      <c r="B163">
        <v>1000</v>
      </c>
      <c r="C163" t="s">
        <v>1477</v>
      </c>
      <c r="D163" t="s">
        <v>1478</v>
      </c>
      <c r="E163" s="39" t="s">
        <v>286</v>
      </c>
      <c r="F163" s="32">
        <v>0</v>
      </c>
      <c r="G163" s="43">
        <v>204</v>
      </c>
      <c r="H163" s="47">
        <f t="shared" si="54"/>
        <v>2.3096301674258988</v>
      </c>
      <c r="I163">
        <v>3</v>
      </c>
      <c r="J163">
        <v>137</v>
      </c>
      <c r="K163" s="33">
        <f t="shared" si="55"/>
        <v>2.1898</v>
      </c>
      <c r="L163" s="33">
        <v>125</v>
      </c>
      <c r="M163" s="33">
        <v>174</v>
      </c>
      <c r="N163" s="33">
        <v>138</v>
      </c>
      <c r="O163" s="33">
        <v>213</v>
      </c>
      <c r="P163" s="42">
        <v>210</v>
      </c>
      <c r="Q163" s="43">
        <v>194</v>
      </c>
      <c r="R163" s="40">
        <f t="shared" si="56"/>
        <v>213</v>
      </c>
      <c r="S163" s="34">
        <f t="shared" si="57"/>
        <v>4.2300000000000004</v>
      </c>
      <c r="T163" s="43">
        <v>11655700</v>
      </c>
      <c r="U163" s="43">
        <v>32918703</v>
      </c>
      <c r="V163" s="54">
        <f t="shared" si="58"/>
        <v>35.407530999999999</v>
      </c>
      <c r="W163" s="32">
        <v>49</v>
      </c>
      <c r="X163">
        <v>151</v>
      </c>
      <c r="Y163">
        <f t="shared" si="59"/>
        <v>32.450000000000003</v>
      </c>
      <c r="Z163" s="46">
        <v>429158</v>
      </c>
      <c r="AA163" s="41">
        <v>263250</v>
      </c>
      <c r="AB163" s="33">
        <f t="shared" si="60"/>
        <v>0.42007800000000001</v>
      </c>
      <c r="AC163" s="33" t="str">
        <f t="shared" si="61"/>
        <v/>
      </c>
      <c r="AD163" s="33" t="str">
        <f t="shared" si="62"/>
        <v/>
      </c>
      <c r="AE163" s="62">
        <f t="shared" si="63"/>
        <v>706.63118249053025</v>
      </c>
      <c r="AF163" s="62">
        <f t="shared" si="64"/>
        <v>0</v>
      </c>
      <c r="AG163" s="62">
        <f t="shared" si="65"/>
        <v>0</v>
      </c>
      <c r="AH163" s="62" t="str">
        <f t="shared" si="66"/>
        <v/>
      </c>
      <c r="AI163" s="33" t="str">
        <f t="shared" si="67"/>
        <v/>
      </c>
      <c r="AJ163" s="33" t="str">
        <f t="shared" si="68"/>
        <v/>
      </c>
      <c r="AK163" s="34">
        <f t="shared" si="69"/>
        <v>706.63</v>
      </c>
      <c r="AL163" s="34">
        <f t="shared" si="70"/>
        <v>752.56</v>
      </c>
      <c r="AM163" s="32">
        <f t="shared" si="71"/>
        <v>0</v>
      </c>
      <c r="AN163" s="35">
        <f t="shared" si="72"/>
        <v>5.3758495219872974E-3</v>
      </c>
      <c r="AO163" s="32">
        <f t="shared" si="73"/>
        <v>0</v>
      </c>
      <c r="AP163" s="32">
        <f t="shared" si="74"/>
        <v>0</v>
      </c>
      <c r="AQ163" s="32">
        <f t="shared" si="75"/>
        <v>2040</v>
      </c>
      <c r="AR163" s="32">
        <f t="shared" si="76"/>
        <v>13162.5</v>
      </c>
      <c r="AS163" s="32">
        <f t="shared" si="77"/>
        <v>-2040</v>
      </c>
      <c r="AT163" s="36">
        <f t="shared" si="78"/>
        <v>0</v>
      </c>
      <c r="AU163" s="33"/>
      <c r="AV163" s="33">
        <f t="shared" si="79"/>
        <v>0</v>
      </c>
      <c r="AX163">
        <v>0</v>
      </c>
      <c r="AY163" s="71" t="e">
        <f t="shared" si="80"/>
        <v>#DIV/0!</v>
      </c>
    </row>
    <row r="164" spans="1:51" ht="15" customHeight="1" x14ac:dyDescent="0.25">
      <c r="A164">
        <v>18</v>
      </c>
      <c r="B164">
        <v>1100</v>
      </c>
      <c r="C164" t="s">
        <v>1679</v>
      </c>
      <c r="D164" t="s">
        <v>1680</v>
      </c>
      <c r="E164" s="39" t="s">
        <v>387</v>
      </c>
      <c r="F164" s="32">
        <v>180322</v>
      </c>
      <c r="G164" s="43">
        <v>577</v>
      </c>
      <c r="H164" s="47">
        <f t="shared" si="54"/>
        <v>2.7611758131557314</v>
      </c>
      <c r="I164">
        <v>98</v>
      </c>
      <c r="J164">
        <v>270</v>
      </c>
      <c r="K164" s="33">
        <f t="shared" si="55"/>
        <v>36.296299999999995</v>
      </c>
      <c r="L164" s="33">
        <v>562</v>
      </c>
      <c r="M164" s="33">
        <v>537</v>
      </c>
      <c r="N164" s="33">
        <v>553</v>
      </c>
      <c r="O164" s="33">
        <v>498</v>
      </c>
      <c r="P164" s="42">
        <v>572</v>
      </c>
      <c r="Q164" s="43">
        <v>576</v>
      </c>
      <c r="R164" s="40">
        <f t="shared" si="56"/>
        <v>576</v>
      </c>
      <c r="S164" s="34">
        <f t="shared" si="57"/>
        <v>0</v>
      </c>
      <c r="T164" s="43">
        <v>7843100</v>
      </c>
      <c r="U164" s="43">
        <v>46846053</v>
      </c>
      <c r="V164" s="54">
        <f t="shared" si="58"/>
        <v>16.742286</v>
      </c>
      <c r="W164" s="32">
        <v>110</v>
      </c>
      <c r="X164">
        <v>557</v>
      </c>
      <c r="Y164">
        <f t="shared" si="59"/>
        <v>19.75</v>
      </c>
      <c r="Z164" s="46">
        <v>508809</v>
      </c>
      <c r="AA164" s="41">
        <v>453286</v>
      </c>
      <c r="AB164" s="33">
        <f t="shared" si="60"/>
        <v>0.42007800000000001</v>
      </c>
      <c r="AC164" s="33" t="str">
        <f t="shared" si="61"/>
        <v/>
      </c>
      <c r="AD164" s="33" t="str">
        <f t="shared" si="62"/>
        <v/>
      </c>
      <c r="AE164" s="62">
        <f t="shared" si="63"/>
        <v>806.36723008239846</v>
      </c>
      <c r="AF164" s="62">
        <f t="shared" si="64"/>
        <v>0</v>
      </c>
      <c r="AG164" s="62">
        <f t="shared" si="65"/>
        <v>0</v>
      </c>
      <c r="AH164" s="62" t="str">
        <f t="shared" si="66"/>
        <v/>
      </c>
      <c r="AI164" s="33" t="str">
        <f t="shared" si="67"/>
        <v/>
      </c>
      <c r="AJ164" s="33" t="str">
        <f t="shared" si="68"/>
        <v/>
      </c>
      <c r="AK164" s="34">
        <f t="shared" si="69"/>
        <v>806.37</v>
      </c>
      <c r="AL164" s="34">
        <f t="shared" si="70"/>
        <v>858.78</v>
      </c>
      <c r="AM164" s="32">
        <f t="shared" si="71"/>
        <v>281777</v>
      </c>
      <c r="AN164" s="35">
        <f t="shared" si="72"/>
        <v>5.3758495219872974E-3</v>
      </c>
      <c r="AO164" s="32">
        <f t="shared" si="73"/>
        <v>545.40681325322123</v>
      </c>
      <c r="AP164" s="32">
        <f t="shared" si="74"/>
        <v>180867</v>
      </c>
      <c r="AQ164" s="32">
        <f t="shared" si="75"/>
        <v>5770</v>
      </c>
      <c r="AR164" s="32">
        <f t="shared" si="76"/>
        <v>22664.300000000003</v>
      </c>
      <c r="AS164" s="32">
        <f t="shared" si="77"/>
        <v>174552</v>
      </c>
      <c r="AT164" s="36">
        <f t="shared" si="78"/>
        <v>180867</v>
      </c>
      <c r="AU164" s="33"/>
      <c r="AV164" s="33">
        <f t="shared" si="79"/>
        <v>1</v>
      </c>
      <c r="AX164">
        <v>180322</v>
      </c>
      <c r="AY164" s="71">
        <f t="shared" si="80"/>
        <v>3.022371091713712E-3</v>
      </c>
    </row>
    <row r="165" spans="1:51" ht="15" customHeight="1" x14ac:dyDescent="0.25">
      <c r="A165">
        <v>18</v>
      </c>
      <c r="B165">
        <v>1200</v>
      </c>
      <c r="C165" t="s">
        <v>1695</v>
      </c>
      <c r="D165" t="s">
        <v>1696</v>
      </c>
      <c r="E165" s="39" t="s">
        <v>395</v>
      </c>
      <c r="F165" s="32">
        <v>23778</v>
      </c>
      <c r="G165" s="43">
        <v>517</v>
      </c>
      <c r="H165" s="47">
        <f t="shared" si="54"/>
        <v>2.7134905430939424</v>
      </c>
      <c r="I165">
        <v>4</v>
      </c>
      <c r="J165">
        <v>184</v>
      </c>
      <c r="K165" s="33">
        <f t="shared" si="55"/>
        <v>2.1739000000000002</v>
      </c>
      <c r="L165" s="33">
        <v>148</v>
      </c>
      <c r="M165" s="33">
        <v>219</v>
      </c>
      <c r="N165" s="33">
        <v>262</v>
      </c>
      <c r="O165" s="33">
        <v>287</v>
      </c>
      <c r="P165" s="42">
        <v>430</v>
      </c>
      <c r="Q165" s="43">
        <v>490</v>
      </c>
      <c r="R165" s="40">
        <f t="shared" si="56"/>
        <v>490</v>
      </c>
      <c r="S165" s="34">
        <f t="shared" si="57"/>
        <v>0</v>
      </c>
      <c r="T165" s="43">
        <v>17005400</v>
      </c>
      <c r="U165" s="43">
        <v>92130329</v>
      </c>
      <c r="V165" s="54">
        <f t="shared" si="58"/>
        <v>18.457982000000001</v>
      </c>
      <c r="W165" s="32">
        <v>50</v>
      </c>
      <c r="X165">
        <v>472</v>
      </c>
      <c r="Y165">
        <f t="shared" si="59"/>
        <v>10.59</v>
      </c>
      <c r="Z165" s="46">
        <v>1006174</v>
      </c>
      <c r="AA165" s="41">
        <v>375467</v>
      </c>
      <c r="AB165" s="33">
        <f t="shared" si="60"/>
        <v>0.42007800000000001</v>
      </c>
      <c r="AC165" s="33" t="str">
        <f t="shared" si="61"/>
        <v/>
      </c>
      <c r="AD165" s="33" t="str">
        <f t="shared" si="62"/>
        <v/>
      </c>
      <c r="AE165" s="62">
        <f t="shared" si="63"/>
        <v>795.83465068696069</v>
      </c>
      <c r="AF165" s="62">
        <f t="shared" si="64"/>
        <v>0</v>
      </c>
      <c r="AG165" s="62">
        <f t="shared" si="65"/>
        <v>0</v>
      </c>
      <c r="AH165" s="62" t="str">
        <f t="shared" si="66"/>
        <v/>
      </c>
      <c r="AI165" s="33" t="str">
        <f t="shared" si="67"/>
        <v/>
      </c>
      <c r="AJ165" s="33" t="str">
        <f t="shared" si="68"/>
        <v/>
      </c>
      <c r="AK165" s="34">
        <f t="shared" si="69"/>
        <v>795.83</v>
      </c>
      <c r="AL165" s="34">
        <f t="shared" si="70"/>
        <v>847.55</v>
      </c>
      <c r="AM165" s="32">
        <f t="shared" si="71"/>
        <v>15512</v>
      </c>
      <c r="AN165" s="35">
        <f t="shared" si="72"/>
        <v>5.3758495219872974E-3</v>
      </c>
      <c r="AO165" s="32">
        <f t="shared" si="73"/>
        <v>-44.436772148747004</v>
      </c>
      <c r="AP165" s="32">
        <f t="shared" si="74"/>
        <v>15512</v>
      </c>
      <c r="AQ165" s="32">
        <f t="shared" si="75"/>
        <v>5170</v>
      </c>
      <c r="AR165" s="32">
        <f t="shared" si="76"/>
        <v>18773.350000000002</v>
      </c>
      <c r="AS165" s="32">
        <f t="shared" si="77"/>
        <v>18608</v>
      </c>
      <c r="AT165" s="36">
        <f t="shared" si="78"/>
        <v>18608</v>
      </c>
      <c r="AU165" s="33"/>
      <c r="AV165" s="33">
        <f t="shared" si="79"/>
        <v>1</v>
      </c>
      <c r="AX165">
        <v>23778</v>
      </c>
      <c r="AY165" s="71">
        <f t="shared" si="80"/>
        <v>-0.21742787450584575</v>
      </c>
    </row>
    <row r="166" spans="1:51" ht="15" customHeight="1" x14ac:dyDescent="0.25">
      <c r="A166">
        <v>18</v>
      </c>
      <c r="B166">
        <v>1400</v>
      </c>
      <c r="C166" t="s">
        <v>1871</v>
      </c>
      <c r="D166" t="s">
        <v>1872</v>
      </c>
      <c r="E166" s="39" t="s">
        <v>483</v>
      </c>
      <c r="F166" s="32">
        <v>0</v>
      </c>
      <c r="G166" s="43">
        <v>65</v>
      </c>
      <c r="H166" s="47">
        <f t="shared" si="54"/>
        <v>1.8129133566428555</v>
      </c>
      <c r="I166">
        <v>0</v>
      </c>
      <c r="J166">
        <v>63</v>
      </c>
      <c r="K166" s="33">
        <f t="shared" si="55"/>
        <v>0</v>
      </c>
      <c r="L166" s="33">
        <v>46</v>
      </c>
      <c r="M166" s="33">
        <v>60</v>
      </c>
      <c r="N166" s="33">
        <v>61</v>
      </c>
      <c r="O166" s="33">
        <v>50</v>
      </c>
      <c r="P166" s="42">
        <v>57</v>
      </c>
      <c r="Q166" s="43">
        <v>61</v>
      </c>
      <c r="R166" s="40">
        <f t="shared" si="56"/>
        <v>61</v>
      </c>
      <c r="S166" s="34">
        <f t="shared" si="57"/>
        <v>0</v>
      </c>
      <c r="T166" s="43">
        <v>3269600</v>
      </c>
      <c r="U166" s="43">
        <v>63651302</v>
      </c>
      <c r="V166" s="54">
        <f t="shared" si="58"/>
        <v>5.1367370000000001</v>
      </c>
      <c r="W166" s="32">
        <v>10</v>
      </c>
      <c r="X166">
        <v>25</v>
      </c>
      <c r="Y166">
        <f t="shared" si="59"/>
        <v>40</v>
      </c>
      <c r="Z166" s="46">
        <v>645848</v>
      </c>
      <c r="AA166" s="41">
        <v>70003</v>
      </c>
      <c r="AB166" s="33">
        <f t="shared" si="60"/>
        <v>0.42007800000000001</v>
      </c>
      <c r="AC166" s="33" t="str">
        <f t="shared" si="61"/>
        <v/>
      </c>
      <c r="AD166" s="33" t="str">
        <f t="shared" si="62"/>
        <v/>
      </c>
      <c r="AE166" s="62">
        <f t="shared" si="63"/>
        <v>596.91786347520394</v>
      </c>
      <c r="AF166" s="62">
        <f t="shared" si="64"/>
        <v>0</v>
      </c>
      <c r="AG166" s="62">
        <f t="shared" si="65"/>
        <v>0</v>
      </c>
      <c r="AH166" s="62" t="str">
        <f t="shared" si="66"/>
        <v/>
      </c>
      <c r="AI166" s="33" t="str">
        <f t="shared" si="67"/>
        <v/>
      </c>
      <c r="AJ166" s="33" t="str">
        <f t="shared" si="68"/>
        <v/>
      </c>
      <c r="AK166" s="34">
        <f t="shared" si="69"/>
        <v>596.91999999999996</v>
      </c>
      <c r="AL166" s="34">
        <f t="shared" si="70"/>
        <v>635.72</v>
      </c>
      <c r="AM166" s="32">
        <f t="shared" si="71"/>
        <v>0</v>
      </c>
      <c r="AN166" s="35">
        <f t="shared" si="72"/>
        <v>5.3758495219872974E-3</v>
      </c>
      <c r="AO166" s="32">
        <f t="shared" si="73"/>
        <v>0</v>
      </c>
      <c r="AP166" s="32">
        <f t="shared" si="74"/>
        <v>0</v>
      </c>
      <c r="AQ166" s="32">
        <f t="shared" si="75"/>
        <v>650</v>
      </c>
      <c r="AR166" s="32">
        <f t="shared" si="76"/>
        <v>3500.15</v>
      </c>
      <c r="AS166" s="32">
        <f t="shared" si="77"/>
        <v>-650</v>
      </c>
      <c r="AT166" s="36">
        <f t="shared" si="78"/>
        <v>0</v>
      </c>
      <c r="AU166" s="33"/>
      <c r="AV166" s="33">
        <f t="shared" si="79"/>
        <v>0</v>
      </c>
      <c r="AX166">
        <v>0</v>
      </c>
      <c r="AY166" s="71" t="e">
        <f t="shared" si="80"/>
        <v>#DIV/0!</v>
      </c>
    </row>
    <row r="167" spans="1:51" ht="15" customHeight="1" x14ac:dyDescent="0.25">
      <c r="A167">
        <v>18</v>
      </c>
      <c r="B167">
        <v>1600</v>
      </c>
      <c r="C167" t="s">
        <v>2045</v>
      </c>
      <c r="D167" t="s">
        <v>2046</v>
      </c>
      <c r="E167" s="39" t="s">
        <v>570</v>
      </c>
      <c r="F167" s="32">
        <v>0</v>
      </c>
      <c r="G167" s="43">
        <v>2137</v>
      </c>
      <c r="H167" s="47">
        <f t="shared" si="54"/>
        <v>3.3298045221640695</v>
      </c>
      <c r="I167">
        <v>92</v>
      </c>
      <c r="J167">
        <v>1468</v>
      </c>
      <c r="K167" s="33">
        <f t="shared" si="55"/>
        <v>6.2670000000000003</v>
      </c>
      <c r="L167" s="33">
        <v>1011</v>
      </c>
      <c r="M167" s="33">
        <v>1407</v>
      </c>
      <c r="N167" s="33">
        <v>1391</v>
      </c>
      <c r="O167" s="33">
        <v>1953</v>
      </c>
      <c r="P167" s="40">
        <v>1971</v>
      </c>
      <c r="Q167" s="43">
        <v>1967</v>
      </c>
      <c r="R167" s="40">
        <f t="shared" si="56"/>
        <v>1971</v>
      </c>
      <c r="S167" s="34">
        <f t="shared" si="57"/>
        <v>0</v>
      </c>
      <c r="T167" s="43">
        <v>84816600</v>
      </c>
      <c r="U167" s="43">
        <v>1413681840</v>
      </c>
      <c r="V167" s="54">
        <f t="shared" si="58"/>
        <v>5.999695</v>
      </c>
      <c r="W167" s="32">
        <v>479</v>
      </c>
      <c r="X167">
        <v>1744</v>
      </c>
      <c r="Y167">
        <f t="shared" si="59"/>
        <v>27.47</v>
      </c>
      <c r="Z167" s="46">
        <v>15519855</v>
      </c>
      <c r="AA167" s="41">
        <v>3732521</v>
      </c>
      <c r="AB167" s="33">
        <f t="shared" si="60"/>
        <v>0.42007800000000001</v>
      </c>
      <c r="AC167" s="33" t="str">
        <f t="shared" si="61"/>
        <v/>
      </c>
      <c r="AD167" s="33" t="str">
        <f t="shared" si="62"/>
        <v/>
      </c>
      <c r="AE167" s="62">
        <f t="shared" si="63"/>
        <v>931.96423344203322</v>
      </c>
      <c r="AF167" s="62">
        <f t="shared" si="64"/>
        <v>0</v>
      </c>
      <c r="AG167" s="62">
        <f t="shared" si="65"/>
        <v>0</v>
      </c>
      <c r="AH167" s="62" t="str">
        <f t="shared" si="66"/>
        <v/>
      </c>
      <c r="AI167" s="33" t="str">
        <f t="shared" si="67"/>
        <v/>
      </c>
      <c r="AJ167" s="33" t="str">
        <f t="shared" si="68"/>
        <v/>
      </c>
      <c r="AK167" s="34">
        <f t="shared" si="69"/>
        <v>931.96</v>
      </c>
      <c r="AL167" s="34">
        <f t="shared" si="70"/>
        <v>992.53</v>
      </c>
      <c r="AM167" s="32">
        <f t="shared" si="71"/>
        <v>0</v>
      </c>
      <c r="AN167" s="35">
        <f t="shared" si="72"/>
        <v>5.3758495219872974E-3</v>
      </c>
      <c r="AO167" s="32">
        <f t="shared" si="73"/>
        <v>0</v>
      </c>
      <c r="AP167" s="32">
        <f t="shared" si="74"/>
        <v>0</v>
      </c>
      <c r="AQ167" s="32">
        <f t="shared" si="75"/>
        <v>21370</v>
      </c>
      <c r="AR167" s="32">
        <f t="shared" si="76"/>
        <v>186626.05000000002</v>
      </c>
      <c r="AS167" s="32">
        <f t="shared" si="77"/>
        <v>-21370</v>
      </c>
      <c r="AT167" s="36">
        <f t="shared" si="78"/>
        <v>0</v>
      </c>
      <c r="AU167" s="33"/>
      <c r="AV167" s="33">
        <f t="shared" si="79"/>
        <v>0</v>
      </c>
      <c r="AX167">
        <v>0</v>
      </c>
      <c r="AY167" s="71" t="e">
        <f t="shared" si="80"/>
        <v>#DIV/0!</v>
      </c>
    </row>
    <row r="168" spans="1:51" ht="15" customHeight="1" x14ac:dyDescent="0.25">
      <c r="A168">
        <v>18</v>
      </c>
      <c r="B168">
        <v>1900</v>
      </c>
      <c r="C168" t="s">
        <v>1079</v>
      </c>
      <c r="D168" t="s">
        <v>1080</v>
      </c>
      <c r="E168" s="39" t="s">
        <v>89</v>
      </c>
      <c r="F168" s="32">
        <v>0</v>
      </c>
      <c r="G168" s="43">
        <v>2791</v>
      </c>
      <c r="H168" s="47">
        <f t="shared" si="54"/>
        <v>3.445759836488631</v>
      </c>
      <c r="I168">
        <v>31</v>
      </c>
      <c r="J168">
        <v>1844</v>
      </c>
      <c r="K168" s="33">
        <f t="shared" si="55"/>
        <v>1.6811</v>
      </c>
      <c r="L168" s="33">
        <v>233</v>
      </c>
      <c r="M168" s="33">
        <v>384</v>
      </c>
      <c r="N168" s="33">
        <v>432</v>
      </c>
      <c r="O168" s="33">
        <v>979</v>
      </c>
      <c r="P168" s="40">
        <v>2346</v>
      </c>
      <c r="Q168" s="43">
        <v>2574</v>
      </c>
      <c r="R168" s="40">
        <f t="shared" si="56"/>
        <v>2574</v>
      </c>
      <c r="S168" s="34">
        <f t="shared" si="57"/>
        <v>0</v>
      </c>
      <c r="T168" s="43">
        <v>23413800</v>
      </c>
      <c r="U168" s="43">
        <v>963560632</v>
      </c>
      <c r="V168" s="54">
        <f t="shared" si="58"/>
        <v>2.4299249999999999</v>
      </c>
      <c r="W168" s="32">
        <v>499</v>
      </c>
      <c r="X168">
        <v>2647</v>
      </c>
      <c r="Y168">
        <f t="shared" si="59"/>
        <v>18.850000000000001</v>
      </c>
      <c r="Z168" s="46">
        <v>10271929</v>
      </c>
      <c r="AA168" s="41">
        <v>3385008</v>
      </c>
      <c r="AB168" s="33">
        <f t="shared" si="60"/>
        <v>0.42007800000000001</v>
      </c>
      <c r="AC168" s="33">
        <f t="shared" si="61"/>
        <v>0.58199999999999996</v>
      </c>
      <c r="AD168" s="33" t="str">
        <f t="shared" si="62"/>
        <v/>
      </c>
      <c r="AE168" s="62">
        <f t="shared" si="63"/>
        <v>957.57609540409931</v>
      </c>
      <c r="AF168" s="62">
        <f t="shared" si="64"/>
        <v>610.54380046125004</v>
      </c>
      <c r="AG168" s="62">
        <f t="shared" si="65"/>
        <v>0</v>
      </c>
      <c r="AH168" s="62">
        <f t="shared" si="66"/>
        <v>755.60329974736101</v>
      </c>
      <c r="AI168" s="33" t="str">
        <f t="shared" si="67"/>
        <v/>
      </c>
      <c r="AJ168" s="33">
        <f t="shared" si="68"/>
        <v>1</v>
      </c>
      <c r="AK168" s="34">
        <f t="shared" si="69"/>
        <v>755.6</v>
      </c>
      <c r="AL168" s="34">
        <f t="shared" si="70"/>
        <v>804.71</v>
      </c>
      <c r="AM168" s="32">
        <f t="shared" si="71"/>
        <v>0</v>
      </c>
      <c r="AN168" s="35">
        <f t="shared" si="72"/>
        <v>5.3758495219872974E-3</v>
      </c>
      <c r="AO168" s="32">
        <f t="shared" si="73"/>
        <v>0</v>
      </c>
      <c r="AP168" s="32">
        <f t="shared" si="74"/>
        <v>0</v>
      </c>
      <c r="AQ168" s="32">
        <f t="shared" si="75"/>
        <v>27910</v>
      </c>
      <c r="AR168" s="32">
        <f t="shared" si="76"/>
        <v>169250.40000000002</v>
      </c>
      <c r="AS168" s="32">
        <f t="shared" si="77"/>
        <v>-27910</v>
      </c>
      <c r="AT168" s="36">
        <f t="shared" si="78"/>
        <v>0</v>
      </c>
      <c r="AU168" s="33"/>
      <c r="AV168" s="33">
        <f t="shared" si="79"/>
        <v>0</v>
      </c>
      <c r="AX168">
        <v>0</v>
      </c>
      <c r="AY168" s="71" t="e">
        <f t="shared" si="80"/>
        <v>#DIV/0!</v>
      </c>
    </row>
    <row r="169" spans="1:51" ht="15" customHeight="1" x14ac:dyDescent="0.25">
      <c r="A169">
        <v>18</v>
      </c>
      <c r="B169">
        <v>2000</v>
      </c>
      <c r="C169" t="s">
        <v>2129</v>
      </c>
      <c r="D169" t="s">
        <v>2130</v>
      </c>
      <c r="E169" s="39" t="s">
        <v>612</v>
      </c>
      <c r="F169" s="32">
        <v>147013</v>
      </c>
      <c r="G169" s="43">
        <v>2503</v>
      </c>
      <c r="H169" s="47">
        <f t="shared" si="54"/>
        <v>3.3984608496082234</v>
      </c>
      <c r="I169">
        <v>99</v>
      </c>
      <c r="J169">
        <v>1324</v>
      </c>
      <c r="K169" s="33">
        <f t="shared" si="55"/>
        <v>7.4773000000000005</v>
      </c>
      <c r="L169" s="33">
        <v>499</v>
      </c>
      <c r="M169" s="33">
        <v>681</v>
      </c>
      <c r="N169" s="33">
        <v>843</v>
      </c>
      <c r="O169" s="33">
        <v>947</v>
      </c>
      <c r="P169" s="40">
        <v>2162</v>
      </c>
      <c r="Q169" s="43">
        <v>2395</v>
      </c>
      <c r="R169" s="40">
        <f t="shared" si="56"/>
        <v>2395</v>
      </c>
      <c r="S169" s="34">
        <f t="shared" si="57"/>
        <v>0</v>
      </c>
      <c r="T169" s="43">
        <v>56762100</v>
      </c>
      <c r="U169" s="43">
        <v>550701795</v>
      </c>
      <c r="V169" s="54">
        <f t="shared" si="58"/>
        <v>10.307230000000001</v>
      </c>
      <c r="W169" s="32">
        <v>577</v>
      </c>
      <c r="X169">
        <v>2236</v>
      </c>
      <c r="Y169">
        <f t="shared" si="59"/>
        <v>25.81</v>
      </c>
      <c r="Z169" s="46">
        <v>6035837</v>
      </c>
      <c r="AA169" s="41">
        <v>2544058</v>
      </c>
      <c r="AB169" s="33">
        <f t="shared" si="60"/>
        <v>0.42007800000000001</v>
      </c>
      <c r="AC169" s="33">
        <f t="shared" si="61"/>
        <v>6.0000000000000001E-3</v>
      </c>
      <c r="AD169" s="33" t="str">
        <f t="shared" si="62"/>
        <v/>
      </c>
      <c r="AE169" s="62">
        <f t="shared" si="63"/>
        <v>947.12883707891558</v>
      </c>
      <c r="AF169" s="62">
        <f t="shared" si="64"/>
        <v>738.46132608250002</v>
      </c>
      <c r="AG169" s="62">
        <f t="shared" si="65"/>
        <v>0</v>
      </c>
      <c r="AH169" s="62">
        <f t="shared" si="66"/>
        <v>945.87683201293703</v>
      </c>
      <c r="AI169" s="33" t="str">
        <f t="shared" si="67"/>
        <v/>
      </c>
      <c r="AJ169" s="33">
        <f t="shared" si="68"/>
        <v>1</v>
      </c>
      <c r="AK169" s="34">
        <f t="shared" si="69"/>
        <v>945.88</v>
      </c>
      <c r="AL169" s="34">
        <f t="shared" si="70"/>
        <v>1007.36</v>
      </c>
      <c r="AM169" s="32">
        <f t="shared" si="71"/>
        <v>0</v>
      </c>
      <c r="AN169" s="35">
        <f t="shared" si="72"/>
        <v>5.3758495219872974E-3</v>
      </c>
      <c r="AO169" s="32">
        <f t="shared" si="73"/>
        <v>-790.31976577591854</v>
      </c>
      <c r="AP169" s="32">
        <f t="shared" si="74"/>
        <v>0</v>
      </c>
      <c r="AQ169" s="32">
        <f t="shared" si="75"/>
        <v>25030</v>
      </c>
      <c r="AR169" s="32">
        <f t="shared" si="76"/>
        <v>127202.90000000001</v>
      </c>
      <c r="AS169" s="32">
        <f t="shared" si="77"/>
        <v>121983</v>
      </c>
      <c r="AT169" s="36">
        <f t="shared" si="78"/>
        <v>121983</v>
      </c>
      <c r="AU169" s="33"/>
      <c r="AV169" s="33">
        <f t="shared" si="79"/>
        <v>1</v>
      </c>
      <c r="AX169">
        <v>147013</v>
      </c>
      <c r="AY169" s="71">
        <f t="shared" si="80"/>
        <v>-0.17025705209743355</v>
      </c>
    </row>
    <row r="170" spans="1:51" ht="15" customHeight="1" x14ac:dyDescent="0.25">
      <c r="A170">
        <v>18</v>
      </c>
      <c r="B170">
        <v>2100</v>
      </c>
      <c r="C170" t="s">
        <v>2209</v>
      </c>
      <c r="D170" t="s">
        <v>2210</v>
      </c>
      <c r="E170" s="39" t="s">
        <v>651</v>
      </c>
      <c r="F170" s="32">
        <v>7748</v>
      </c>
      <c r="G170" s="43">
        <v>129</v>
      </c>
      <c r="H170" s="47">
        <f t="shared" si="54"/>
        <v>2.1105897102992488</v>
      </c>
      <c r="I170">
        <v>25</v>
      </c>
      <c r="J170">
        <v>88</v>
      </c>
      <c r="K170" s="33">
        <f t="shared" si="55"/>
        <v>28.409099999999999</v>
      </c>
      <c r="L170" s="33">
        <v>103</v>
      </c>
      <c r="M170" s="33">
        <v>112</v>
      </c>
      <c r="N170" s="33">
        <v>122</v>
      </c>
      <c r="O170" s="33">
        <v>115</v>
      </c>
      <c r="P170" s="42">
        <v>117</v>
      </c>
      <c r="Q170" s="43">
        <v>118</v>
      </c>
      <c r="R170" s="40">
        <f t="shared" si="56"/>
        <v>122</v>
      </c>
      <c r="S170" s="34">
        <f t="shared" si="57"/>
        <v>0</v>
      </c>
      <c r="T170" s="43">
        <v>1827900</v>
      </c>
      <c r="U170" s="43">
        <v>13217356</v>
      </c>
      <c r="V170" s="54">
        <f t="shared" si="58"/>
        <v>13.829544</v>
      </c>
      <c r="W170" s="32">
        <v>31</v>
      </c>
      <c r="X170">
        <v>148</v>
      </c>
      <c r="Y170">
        <f t="shared" si="59"/>
        <v>20.95</v>
      </c>
      <c r="Z170" s="46">
        <v>147859</v>
      </c>
      <c r="AA170" s="41">
        <v>41501</v>
      </c>
      <c r="AB170" s="33">
        <f t="shared" si="60"/>
        <v>0.42007800000000001</v>
      </c>
      <c r="AC170" s="33" t="str">
        <f t="shared" si="61"/>
        <v/>
      </c>
      <c r="AD170" s="33" t="str">
        <f t="shared" si="62"/>
        <v/>
      </c>
      <c r="AE170" s="62">
        <f t="shared" si="63"/>
        <v>662.66772344176718</v>
      </c>
      <c r="AF170" s="62">
        <f t="shared" si="64"/>
        <v>0</v>
      </c>
      <c r="AG170" s="62">
        <f t="shared" si="65"/>
        <v>0</v>
      </c>
      <c r="AH170" s="62" t="str">
        <f t="shared" si="66"/>
        <v/>
      </c>
      <c r="AI170" s="33" t="str">
        <f t="shared" si="67"/>
        <v/>
      </c>
      <c r="AJ170" s="33" t="str">
        <f t="shared" si="68"/>
        <v/>
      </c>
      <c r="AK170" s="34">
        <f t="shared" si="69"/>
        <v>662.67</v>
      </c>
      <c r="AL170" s="34">
        <f t="shared" si="70"/>
        <v>705.74</v>
      </c>
      <c r="AM170" s="32">
        <f t="shared" si="71"/>
        <v>28928</v>
      </c>
      <c r="AN170" s="35">
        <f t="shared" si="72"/>
        <v>5.3758495219872974E-3</v>
      </c>
      <c r="AO170" s="32">
        <f t="shared" si="73"/>
        <v>113.86049287569097</v>
      </c>
      <c r="AP170" s="32">
        <f t="shared" si="74"/>
        <v>7862</v>
      </c>
      <c r="AQ170" s="32">
        <f t="shared" si="75"/>
        <v>1290</v>
      </c>
      <c r="AR170" s="32">
        <f t="shared" si="76"/>
        <v>2075.0500000000002</v>
      </c>
      <c r="AS170" s="32">
        <f t="shared" si="77"/>
        <v>6458</v>
      </c>
      <c r="AT170" s="36">
        <f t="shared" si="78"/>
        <v>7862</v>
      </c>
      <c r="AU170" s="33"/>
      <c r="AV170" s="33">
        <f t="shared" si="79"/>
        <v>1</v>
      </c>
      <c r="AX170">
        <v>7748</v>
      </c>
      <c r="AY170" s="71">
        <f t="shared" si="80"/>
        <v>1.471347444501807E-2</v>
      </c>
    </row>
    <row r="171" spans="1:51" ht="15" customHeight="1" x14ac:dyDescent="0.25">
      <c r="A171">
        <v>18</v>
      </c>
      <c r="B171">
        <v>2200</v>
      </c>
      <c r="C171" t="s">
        <v>2435</v>
      </c>
      <c r="D171" t="s">
        <v>2436</v>
      </c>
      <c r="E171" s="39" t="s">
        <v>764</v>
      </c>
      <c r="F171" s="32">
        <v>13645</v>
      </c>
      <c r="G171" s="43">
        <v>112</v>
      </c>
      <c r="H171" s="47">
        <f t="shared" si="54"/>
        <v>2.0492180226701815</v>
      </c>
      <c r="I171">
        <v>8</v>
      </c>
      <c r="J171">
        <v>49</v>
      </c>
      <c r="K171" s="33">
        <f t="shared" si="55"/>
        <v>16.326499999999999</v>
      </c>
      <c r="L171" s="33">
        <v>82</v>
      </c>
      <c r="M171" s="33">
        <v>84</v>
      </c>
      <c r="N171" s="33">
        <v>80</v>
      </c>
      <c r="O171" s="33">
        <v>125</v>
      </c>
      <c r="P171" s="42">
        <v>98</v>
      </c>
      <c r="Q171" s="43">
        <v>99</v>
      </c>
      <c r="R171" s="40">
        <f t="shared" si="56"/>
        <v>125</v>
      </c>
      <c r="S171" s="34">
        <f t="shared" si="57"/>
        <v>10.4</v>
      </c>
      <c r="T171" s="43">
        <v>132400</v>
      </c>
      <c r="U171" s="43">
        <v>16379291</v>
      </c>
      <c r="V171" s="54">
        <f t="shared" si="58"/>
        <v>0.808338</v>
      </c>
      <c r="W171" s="32">
        <v>19</v>
      </c>
      <c r="X171">
        <v>113</v>
      </c>
      <c r="Y171">
        <f t="shared" si="59"/>
        <v>16.809999999999999</v>
      </c>
      <c r="Z171" s="46">
        <v>167887</v>
      </c>
      <c r="AA171" s="41">
        <v>35002</v>
      </c>
      <c r="AB171" s="33">
        <f t="shared" si="60"/>
        <v>0.42007800000000001</v>
      </c>
      <c r="AC171" s="33" t="str">
        <f t="shared" si="61"/>
        <v/>
      </c>
      <c r="AD171" s="33" t="str">
        <f t="shared" si="62"/>
        <v/>
      </c>
      <c r="AE171" s="62">
        <f t="shared" si="63"/>
        <v>649.11212919332172</v>
      </c>
      <c r="AF171" s="62">
        <f t="shared" si="64"/>
        <v>0</v>
      </c>
      <c r="AG171" s="62">
        <f t="shared" si="65"/>
        <v>0</v>
      </c>
      <c r="AH171" s="62" t="str">
        <f t="shared" si="66"/>
        <v/>
      </c>
      <c r="AI171" s="33" t="str">
        <f t="shared" si="67"/>
        <v/>
      </c>
      <c r="AJ171" s="33" t="str">
        <f t="shared" si="68"/>
        <v/>
      </c>
      <c r="AK171" s="34">
        <f t="shared" si="69"/>
        <v>649.11</v>
      </c>
      <c r="AL171" s="34">
        <f t="shared" si="70"/>
        <v>691.3</v>
      </c>
      <c r="AM171" s="32">
        <f t="shared" si="71"/>
        <v>6900</v>
      </c>
      <c r="AN171" s="35">
        <f t="shared" si="72"/>
        <v>5.3758495219872974E-3</v>
      </c>
      <c r="AO171" s="32">
        <f t="shared" si="73"/>
        <v>-36.260105025804322</v>
      </c>
      <c r="AP171" s="32">
        <f t="shared" si="74"/>
        <v>6900</v>
      </c>
      <c r="AQ171" s="32">
        <f t="shared" si="75"/>
        <v>1120</v>
      </c>
      <c r="AR171" s="32">
        <f t="shared" si="76"/>
        <v>1750.1000000000001</v>
      </c>
      <c r="AS171" s="32">
        <f t="shared" si="77"/>
        <v>12525</v>
      </c>
      <c r="AT171" s="36">
        <f t="shared" si="78"/>
        <v>12525</v>
      </c>
      <c r="AU171" s="33"/>
      <c r="AV171" s="33">
        <f t="shared" si="79"/>
        <v>1</v>
      </c>
      <c r="AX171">
        <v>13645</v>
      </c>
      <c r="AY171" s="71">
        <f t="shared" si="80"/>
        <v>-8.2081348479296448E-2</v>
      </c>
    </row>
    <row r="172" spans="1:51" ht="15" customHeight="1" x14ac:dyDescent="0.25">
      <c r="A172">
        <v>18</v>
      </c>
      <c r="B172">
        <v>2400</v>
      </c>
      <c r="C172" t="s">
        <v>1391</v>
      </c>
      <c r="D172" t="s">
        <v>1392</v>
      </c>
      <c r="E172" s="39" t="s">
        <v>244</v>
      </c>
      <c r="F172" s="32">
        <v>0</v>
      </c>
      <c r="G172" s="43">
        <v>877</v>
      </c>
      <c r="H172" s="47">
        <f t="shared" si="54"/>
        <v>2.9429995933660407</v>
      </c>
      <c r="I172">
        <v>57</v>
      </c>
      <c r="J172">
        <v>1012</v>
      </c>
      <c r="K172" s="33">
        <f t="shared" si="55"/>
        <v>5.6323999999999996</v>
      </c>
      <c r="L172" s="33">
        <v>386</v>
      </c>
      <c r="M172" s="33">
        <v>588</v>
      </c>
      <c r="N172" s="33">
        <v>613</v>
      </c>
      <c r="O172" s="33">
        <v>847</v>
      </c>
      <c r="P172" s="42">
        <v>813</v>
      </c>
      <c r="Q172" s="43">
        <v>843</v>
      </c>
      <c r="R172" s="40">
        <f t="shared" si="56"/>
        <v>847</v>
      </c>
      <c r="S172" s="34">
        <f t="shared" si="57"/>
        <v>0</v>
      </c>
      <c r="T172" s="43">
        <v>10555100</v>
      </c>
      <c r="U172" s="43">
        <v>505429214</v>
      </c>
      <c r="V172" s="54">
        <f t="shared" si="58"/>
        <v>2.0883440000000002</v>
      </c>
      <c r="W172" s="32">
        <v>278</v>
      </c>
      <c r="X172">
        <v>659</v>
      </c>
      <c r="Y172">
        <f t="shared" si="59"/>
        <v>42.19</v>
      </c>
      <c r="Z172" s="46">
        <v>5169843</v>
      </c>
      <c r="AA172" s="41">
        <v>1445637</v>
      </c>
      <c r="AB172" s="33">
        <f t="shared" si="60"/>
        <v>0.42007800000000001</v>
      </c>
      <c r="AC172" s="33" t="str">
        <f t="shared" si="61"/>
        <v/>
      </c>
      <c r="AD172" s="33" t="str">
        <f t="shared" si="62"/>
        <v/>
      </c>
      <c r="AE172" s="62">
        <f t="shared" si="63"/>
        <v>846.52792118391096</v>
      </c>
      <c r="AF172" s="62">
        <f t="shared" si="64"/>
        <v>0</v>
      </c>
      <c r="AG172" s="62">
        <f t="shared" si="65"/>
        <v>0</v>
      </c>
      <c r="AH172" s="62" t="str">
        <f t="shared" si="66"/>
        <v/>
      </c>
      <c r="AI172" s="33" t="str">
        <f t="shared" si="67"/>
        <v/>
      </c>
      <c r="AJ172" s="33" t="str">
        <f t="shared" si="68"/>
        <v/>
      </c>
      <c r="AK172" s="34">
        <f t="shared" si="69"/>
        <v>846.53</v>
      </c>
      <c r="AL172" s="34">
        <f t="shared" si="70"/>
        <v>901.55</v>
      </c>
      <c r="AM172" s="32">
        <f t="shared" si="71"/>
        <v>0</v>
      </c>
      <c r="AN172" s="35">
        <f t="shared" si="72"/>
        <v>5.3758495219872974E-3</v>
      </c>
      <c r="AO172" s="32">
        <f t="shared" si="73"/>
        <v>0</v>
      </c>
      <c r="AP172" s="32">
        <f t="shared" si="74"/>
        <v>0</v>
      </c>
      <c r="AQ172" s="32">
        <f t="shared" si="75"/>
        <v>8770</v>
      </c>
      <c r="AR172" s="32">
        <f t="shared" si="76"/>
        <v>72281.850000000006</v>
      </c>
      <c r="AS172" s="32">
        <f t="shared" si="77"/>
        <v>-8770</v>
      </c>
      <c r="AT172" s="36">
        <f t="shared" si="78"/>
        <v>0</v>
      </c>
      <c r="AU172" s="33"/>
      <c r="AV172" s="33">
        <f t="shared" si="79"/>
        <v>0</v>
      </c>
      <c r="AX172">
        <v>0</v>
      </c>
      <c r="AY172" s="71" t="e">
        <f t="shared" si="80"/>
        <v>#DIV/0!</v>
      </c>
    </row>
    <row r="173" spans="1:51" ht="15" customHeight="1" x14ac:dyDescent="0.25">
      <c r="A173">
        <v>18</v>
      </c>
      <c r="B173">
        <v>2500</v>
      </c>
      <c r="C173" t="s">
        <v>1255</v>
      </c>
      <c r="D173" t="s">
        <v>1256</v>
      </c>
      <c r="E173" s="39" t="s">
        <v>176</v>
      </c>
      <c r="F173" s="32">
        <v>0</v>
      </c>
      <c r="G173" s="43">
        <v>2499</v>
      </c>
      <c r="H173" s="47">
        <f t="shared" si="54"/>
        <v>3.3977662561264501</v>
      </c>
      <c r="I173">
        <v>96</v>
      </c>
      <c r="J173">
        <v>3052</v>
      </c>
      <c r="K173" s="33">
        <f t="shared" si="55"/>
        <v>3.1454999999999997</v>
      </c>
      <c r="L173" s="33">
        <v>358</v>
      </c>
      <c r="M173" s="33">
        <v>1064</v>
      </c>
      <c r="N173" s="33">
        <v>1132</v>
      </c>
      <c r="O173" s="33">
        <v>1893</v>
      </c>
      <c r="P173" s="40">
        <v>2141</v>
      </c>
      <c r="Q173" s="43">
        <v>2394</v>
      </c>
      <c r="R173" s="40">
        <f t="shared" si="56"/>
        <v>2394</v>
      </c>
      <c r="S173" s="34">
        <f t="shared" si="57"/>
        <v>0</v>
      </c>
      <c r="T173" s="43">
        <v>98053700</v>
      </c>
      <c r="U173" s="43">
        <v>2654917327</v>
      </c>
      <c r="V173" s="54">
        <f t="shared" si="58"/>
        <v>3.6932860000000001</v>
      </c>
      <c r="W173" s="32">
        <v>1052</v>
      </c>
      <c r="X173">
        <v>2648</v>
      </c>
      <c r="Y173">
        <f t="shared" si="59"/>
        <v>39.729999999999997</v>
      </c>
      <c r="Z173" s="46">
        <v>28735703</v>
      </c>
      <c r="AA173" s="41">
        <v>5227901</v>
      </c>
      <c r="AB173" s="33">
        <f t="shared" si="60"/>
        <v>0.42007800000000001</v>
      </c>
      <c r="AC173" s="33" t="str">
        <f t="shared" si="61"/>
        <v/>
      </c>
      <c r="AD173" s="33" t="str">
        <f t="shared" si="62"/>
        <v/>
      </c>
      <c r="AE173" s="62">
        <f t="shared" si="63"/>
        <v>946.9754173544419</v>
      </c>
      <c r="AF173" s="62">
        <f t="shared" si="64"/>
        <v>0</v>
      </c>
      <c r="AG173" s="62">
        <f t="shared" si="65"/>
        <v>0</v>
      </c>
      <c r="AH173" s="62" t="str">
        <f t="shared" si="66"/>
        <v/>
      </c>
      <c r="AI173" s="33" t="str">
        <f t="shared" si="67"/>
        <v/>
      </c>
      <c r="AJ173" s="33" t="str">
        <f t="shared" si="68"/>
        <v/>
      </c>
      <c r="AK173" s="34">
        <f t="shared" si="69"/>
        <v>946.98</v>
      </c>
      <c r="AL173" s="34">
        <f t="shared" si="70"/>
        <v>1008.53</v>
      </c>
      <c r="AM173" s="32">
        <f t="shared" si="71"/>
        <v>0</v>
      </c>
      <c r="AN173" s="35">
        <f t="shared" si="72"/>
        <v>5.3758495219872974E-3</v>
      </c>
      <c r="AO173" s="32">
        <f t="shared" si="73"/>
        <v>0</v>
      </c>
      <c r="AP173" s="32">
        <f t="shared" si="74"/>
        <v>0</v>
      </c>
      <c r="AQ173" s="32">
        <f t="shared" si="75"/>
        <v>24990</v>
      </c>
      <c r="AR173" s="32">
        <f t="shared" si="76"/>
        <v>261395.05000000002</v>
      </c>
      <c r="AS173" s="32">
        <f t="shared" si="77"/>
        <v>-24990</v>
      </c>
      <c r="AT173" s="36">
        <f t="shared" si="78"/>
        <v>0</v>
      </c>
      <c r="AU173" s="33"/>
      <c r="AV173" s="33">
        <f t="shared" si="79"/>
        <v>0</v>
      </c>
      <c r="AX173">
        <v>0</v>
      </c>
      <c r="AY173" s="71" t="e">
        <f t="shared" si="80"/>
        <v>#DIV/0!</v>
      </c>
    </row>
    <row r="174" spans="1:51" ht="15" customHeight="1" x14ac:dyDescent="0.25">
      <c r="A174">
        <v>19</v>
      </c>
      <c r="B174">
        <v>100</v>
      </c>
      <c r="C174" t="s">
        <v>1207</v>
      </c>
      <c r="D174" t="s">
        <v>1208</v>
      </c>
      <c r="E174" s="39" t="s">
        <v>153</v>
      </c>
      <c r="F174" s="32">
        <v>0</v>
      </c>
      <c r="G174" s="43">
        <v>145</v>
      </c>
      <c r="H174" s="47">
        <f t="shared" si="54"/>
        <v>2.1613680022349748</v>
      </c>
      <c r="I174">
        <v>13</v>
      </c>
      <c r="J174">
        <v>49</v>
      </c>
      <c r="K174" s="33">
        <f t="shared" si="55"/>
        <v>26.5306</v>
      </c>
      <c r="L174" s="33">
        <v>212</v>
      </c>
      <c r="M174" s="33">
        <v>207</v>
      </c>
      <c r="N174" s="33">
        <v>186</v>
      </c>
      <c r="O174" s="33">
        <v>163</v>
      </c>
      <c r="P174" s="42">
        <v>161</v>
      </c>
      <c r="Q174" s="43">
        <v>147</v>
      </c>
      <c r="R174" s="40">
        <f t="shared" si="56"/>
        <v>212</v>
      </c>
      <c r="S174" s="34">
        <f t="shared" si="57"/>
        <v>31.6</v>
      </c>
      <c r="T174" s="43">
        <v>15914100</v>
      </c>
      <c r="U174" s="43">
        <v>36761862</v>
      </c>
      <c r="V174" s="54">
        <f t="shared" si="58"/>
        <v>43.289701000000001</v>
      </c>
      <c r="W174" s="32">
        <v>23</v>
      </c>
      <c r="X174">
        <v>111</v>
      </c>
      <c r="Y174">
        <f t="shared" si="59"/>
        <v>20.72</v>
      </c>
      <c r="Z174" s="46">
        <v>424709</v>
      </c>
      <c r="AA174" s="41">
        <v>46788</v>
      </c>
      <c r="AB174" s="33">
        <f t="shared" si="60"/>
        <v>0.42007800000000001</v>
      </c>
      <c r="AC174" s="33" t="str">
        <f t="shared" si="61"/>
        <v/>
      </c>
      <c r="AD174" s="33" t="str">
        <f t="shared" si="62"/>
        <v/>
      </c>
      <c r="AE174" s="62">
        <f t="shared" si="63"/>
        <v>673.88348022965454</v>
      </c>
      <c r="AF174" s="62">
        <f t="shared" si="64"/>
        <v>0</v>
      </c>
      <c r="AG174" s="62">
        <f t="shared" si="65"/>
        <v>0</v>
      </c>
      <c r="AH174" s="62" t="str">
        <f t="shared" si="66"/>
        <v/>
      </c>
      <c r="AI174" s="33" t="str">
        <f t="shared" si="67"/>
        <v/>
      </c>
      <c r="AJ174" s="33" t="str">
        <f t="shared" si="68"/>
        <v/>
      </c>
      <c r="AK174" s="34">
        <f t="shared" si="69"/>
        <v>673.88</v>
      </c>
      <c r="AL174" s="34">
        <f t="shared" si="70"/>
        <v>717.68</v>
      </c>
      <c r="AM174" s="32">
        <f t="shared" si="71"/>
        <v>0</v>
      </c>
      <c r="AN174" s="35">
        <f t="shared" si="72"/>
        <v>5.3758495219872974E-3</v>
      </c>
      <c r="AO174" s="32">
        <f t="shared" si="73"/>
        <v>0</v>
      </c>
      <c r="AP174" s="32">
        <f t="shared" si="74"/>
        <v>0</v>
      </c>
      <c r="AQ174" s="32">
        <f t="shared" si="75"/>
        <v>1450</v>
      </c>
      <c r="AR174" s="32">
        <f t="shared" si="76"/>
        <v>2339.4</v>
      </c>
      <c r="AS174" s="32">
        <f t="shared" si="77"/>
        <v>-1450</v>
      </c>
      <c r="AT174" s="36">
        <f t="shared" si="78"/>
        <v>0</v>
      </c>
      <c r="AU174" s="33"/>
      <c r="AV174" s="33">
        <f t="shared" si="79"/>
        <v>0</v>
      </c>
      <c r="AX174">
        <v>0</v>
      </c>
      <c r="AY174" s="71" t="e">
        <f t="shared" si="80"/>
        <v>#DIV/0!</v>
      </c>
    </row>
    <row r="175" spans="1:51" ht="15" customHeight="1" x14ac:dyDescent="0.25">
      <c r="A175">
        <v>19</v>
      </c>
      <c r="B175">
        <v>200</v>
      </c>
      <c r="C175" t="s">
        <v>1419</v>
      </c>
      <c r="D175" t="s">
        <v>1420</v>
      </c>
      <c r="E175" s="39" t="s">
        <v>257</v>
      </c>
      <c r="F175" s="32">
        <v>0</v>
      </c>
      <c r="G175" s="43">
        <v>24361</v>
      </c>
      <c r="H175" s="47">
        <f t="shared" si="54"/>
        <v>4.3866951117756185</v>
      </c>
      <c r="I175">
        <v>362</v>
      </c>
      <c r="J175">
        <v>8475</v>
      </c>
      <c r="K175" s="33">
        <f t="shared" si="55"/>
        <v>4.2713999999999999</v>
      </c>
      <c r="L175" s="33">
        <v>3104</v>
      </c>
      <c r="M175" s="33">
        <v>4370</v>
      </c>
      <c r="N175" s="33">
        <v>5940</v>
      </c>
      <c r="O175" s="33">
        <v>12365</v>
      </c>
      <c r="P175" s="40">
        <v>21086</v>
      </c>
      <c r="Q175" s="43">
        <v>23632</v>
      </c>
      <c r="R175" s="40">
        <f t="shared" si="56"/>
        <v>23632</v>
      </c>
      <c r="S175" s="34">
        <f t="shared" si="57"/>
        <v>0</v>
      </c>
      <c r="T175" s="43">
        <v>256912800</v>
      </c>
      <c r="U175" s="43">
        <v>3247200794</v>
      </c>
      <c r="V175" s="54">
        <f t="shared" si="58"/>
        <v>7.9118240000000002</v>
      </c>
      <c r="W175" s="32">
        <v>1786</v>
      </c>
      <c r="X175">
        <v>23675</v>
      </c>
      <c r="Y175">
        <f t="shared" si="59"/>
        <v>7.54</v>
      </c>
      <c r="Z175" s="46">
        <v>38544902</v>
      </c>
      <c r="AA175" s="41">
        <v>17248943</v>
      </c>
      <c r="AB175" s="33">
        <f t="shared" si="60"/>
        <v>0.42007800000000001</v>
      </c>
      <c r="AC175" s="33" t="str">
        <f t="shared" si="61"/>
        <v/>
      </c>
      <c r="AD175" s="33" t="str">
        <f t="shared" si="62"/>
        <v/>
      </c>
      <c r="AE175" s="62">
        <f t="shared" si="63"/>
        <v>0</v>
      </c>
      <c r="AF175" s="62">
        <f t="shared" si="64"/>
        <v>0</v>
      </c>
      <c r="AG175" s="62">
        <f t="shared" si="65"/>
        <v>530.82036059439997</v>
      </c>
      <c r="AH175" s="62" t="str">
        <f t="shared" si="66"/>
        <v/>
      </c>
      <c r="AI175" s="33" t="str">
        <f t="shared" si="67"/>
        <v/>
      </c>
      <c r="AJ175" s="33" t="str">
        <f t="shared" si="68"/>
        <v/>
      </c>
      <c r="AK175" s="34">
        <f t="shared" si="69"/>
        <v>530.82000000000005</v>
      </c>
      <c r="AL175" s="34">
        <f t="shared" si="70"/>
        <v>565.32000000000005</v>
      </c>
      <c r="AM175" s="32">
        <f t="shared" si="71"/>
        <v>0</v>
      </c>
      <c r="AN175" s="35">
        <f t="shared" si="72"/>
        <v>5.3758495219872974E-3</v>
      </c>
      <c r="AO175" s="32">
        <f t="shared" si="73"/>
        <v>0</v>
      </c>
      <c r="AP175" s="32">
        <f t="shared" si="74"/>
        <v>0</v>
      </c>
      <c r="AQ175" s="32">
        <f t="shared" si="75"/>
        <v>243610</v>
      </c>
      <c r="AR175" s="32">
        <f t="shared" si="76"/>
        <v>862447.15</v>
      </c>
      <c r="AS175" s="32">
        <f t="shared" si="77"/>
        <v>-243610</v>
      </c>
      <c r="AT175" s="36">
        <f t="shared" si="78"/>
        <v>0</v>
      </c>
      <c r="AU175" s="33"/>
      <c r="AV175" s="33">
        <f t="shared" si="79"/>
        <v>0</v>
      </c>
      <c r="AX175">
        <v>0</v>
      </c>
      <c r="AY175" s="71" t="e">
        <f t="shared" si="80"/>
        <v>#DIV/0!</v>
      </c>
    </row>
    <row r="176" spans="1:51" ht="15" customHeight="1" x14ac:dyDescent="0.25">
      <c r="A176">
        <v>19</v>
      </c>
      <c r="B176">
        <v>300</v>
      </c>
      <c r="C176" t="s">
        <v>1571</v>
      </c>
      <c r="D176" t="s">
        <v>1572</v>
      </c>
      <c r="E176" s="39" t="s">
        <v>333</v>
      </c>
      <c r="F176" s="32">
        <v>143575</v>
      </c>
      <c r="G176" s="43">
        <v>712</v>
      </c>
      <c r="H176" s="47">
        <f t="shared" si="54"/>
        <v>2.8524799936368566</v>
      </c>
      <c r="I176">
        <v>18</v>
      </c>
      <c r="J176">
        <v>234</v>
      </c>
      <c r="K176" s="33">
        <f t="shared" si="55"/>
        <v>7.6923000000000004</v>
      </c>
      <c r="L176" s="33">
        <v>369</v>
      </c>
      <c r="M176" s="33">
        <v>299</v>
      </c>
      <c r="N176" s="33">
        <v>363</v>
      </c>
      <c r="O176" s="33">
        <v>434</v>
      </c>
      <c r="P176" s="42">
        <v>689</v>
      </c>
      <c r="Q176" s="43">
        <v>744</v>
      </c>
      <c r="R176" s="40">
        <f t="shared" si="56"/>
        <v>744</v>
      </c>
      <c r="S176" s="34">
        <f t="shared" si="57"/>
        <v>4.3</v>
      </c>
      <c r="T176" s="43">
        <v>5475400</v>
      </c>
      <c r="U176" s="43">
        <v>78403543</v>
      </c>
      <c r="V176" s="54">
        <f t="shared" si="58"/>
        <v>6.9836130000000001</v>
      </c>
      <c r="W176" s="32">
        <v>47</v>
      </c>
      <c r="X176">
        <v>510</v>
      </c>
      <c r="Y176">
        <f t="shared" si="59"/>
        <v>9.2200000000000006</v>
      </c>
      <c r="Z176" s="46">
        <v>1018364</v>
      </c>
      <c r="AA176" s="41">
        <v>326512</v>
      </c>
      <c r="AB176" s="33">
        <f t="shared" si="60"/>
        <v>0.42007800000000001</v>
      </c>
      <c r="AC176" s="33" t="str">
        <f t="shared" si="61"/>
        <v/>
      </c>
      <c r="AD176" s="33" t="str">
        <f t="shared" si="62"/>
        <v/>
      </c>
      <c r="AE176" s="62">
        <f t="shared" si="63"/>
        <v>826.53422355452801</v>
      </c>
      <c r="AF176" s="62">
        <f t="shared" si="64"/>
        <v>0</v>
      </c>
      <c r="AG176" s="62">
        <f t="shared" si="65"/>
        <v>0</v>
      </c>
      <c r="AH176" s="62" t="str">
        <f t="shared" si="66"/>
        <v/>
      </c>
      <c r="AI176" s="33" t="str">
        <f t="shared" si="67"/>
        <v/>
      </c>
      <c r="AJ176" s="33" t="str">
        <f t="shared" si="68"/>
        <v/>
      </c>
      <c r="AK176" s="34">
        <f t="shared" si="69"/>
        <v>826.53</v>
      </c>
      <c r="AL176" s="34">
        <f t="shared" si="70"/>
        <v>880.25</v>
      </c>
      <c r="AM176" s="32">
        <f t="shared" si="71"/>
        <v>198946</v>
      </c>
      <c r="AN176" s="35">
        <f t="shared" si="72"/>
        <v>5.3758495219872974E-3</v>
      </c>
      <c r="AO176" s="32">
        <f t="shared" si="73"/>
        <v>297.66616388195865</v>
      </c>
      <c r="AP176" s="32">
        <f t="shared" si="74"/>
        <v>143873</v>
      </c>
      <c r="AQ176" s="32">
        <f t="shared" si="75"/>
        <v>7120</v>
      </c>
      <c r="AR176" s="32">
        <f t="shared" si="76"/>
        <v>16325.6</v>
      </c>
      <c r="AS176" s="32">
        <f t="shared" si="77"/>
        <v>136455</v>
      </c>
      <c r="AT176" s="36">
        <f t="shared" si="78"/>
        <v>143873</v>
      </c>
      <c r="AU176" s="33"/>
      <c r="AV176" s="33">
        <f t="shared" si="79"/>
        <v>1</v>
      </c>
      <c r="AX176">
        <v>143575</v>
      </c>
      <c r="AY176" s="71">
        <f t="shared" si="80"/>
        <v>2.0755702594462823E-3</v>
      </c>
    </row>
    <row r="177" spans="1:51" ht="15" customHeight="1" x14ac:dyDescent="0.25">
      <c r="A177">
        <v>19</v>
      </c>
      <c r="B177">
        <v>500</v>
      </c>
      <c r="C177" t="s">
        <v>1673</v>
      </c>
      <c r="D177" t="s">
        <v>1674</v>
      </c>
      <c r="E177" s="39" t="s">
        <v>384</v>
      </c>
      <c r="F177" s="32">
        <v>0</v>
      </c>
      <c r="G177" s="43">
        <v>36596</v>
      </c>
      <c r="H177" s="47">
        <f t="shared" si="54"/>
        <v>4.5634336189227636</v>
      </c>
      <c r="I177">
        <v>267</v>
      </c>
      <c r="J177">
        <v>14913</v>
      </c>
      <c r="K177" s="33">
        <f t="shared" si="55"/>
        <v>1.7904</v>
      </c>
      <c r="L177" s="33">
        <v>12148</v>
      </c>
      <c r="M177" s="33">
        <v>17171</v>
      </c>
      <c r="N177" s="33">
        <v>22477</v>
      </c>
      <c r="O177" s="33">
        <v>29751</v>
      </c>
      <c r="P177" s="40">
        <v>33880</v>
      </c>
      <c r="Q177" s="43">
        <v>35801</v>
      </c>
      <c r="R177" s="40">
        <f t="shared" si="56"/>
        <v>35801</v>
      </c>
      <c r="S177" s="34">
        <f t="shared" si="57"/>
        <v>0</v>
      </c>
      <c r="T177" s="43">
        <v>835622300</v>
      </c>
      <c r="U177" s="43">
        <v>5945491043</v>
      </c>
      <c r="V177" s="54">
        <f t="shared" si="58"/>
        <v>14.054722999999999</v>
      </c>
      <c r="W177" s="32">
        <v>6059</v>
      </c>
      <c r="X177">
        <v>35772</v>
      </c>
      <c r="Y177">
        <f t="shared" si="59"/>
        <v>16.940000000000001</v>
      </c>
      <c r="Z177" s="46">
        <v>72349154</v>
      </c>
      <c r="AA177" s="41">
        <v>34294279</v>
      </c>
      <c r="AB177" s="33">
        <f t="shared" si="60"/>
        <v>0.42007800000000001</v>
      </c>
      <c r="AC177" s="33" t="str">
        <f t="shared" si="61"/>
        <v/>
      </c>
      <c r="AD177" s="33" t="str">
        <f t="shared" si="62"/>
        <v/>
      </c>
      <c r="AE177" s="62">
        <f t="shared" si="63"/>
        <v>0</v>
      </c>
      <c r="AF177" s="62">
        <f t="shared" si="64"/>
        <v>0</v>
      </c>
      <c r="AG177" s="62">
        <f t="shared" si="65"/>
        <v>671.01422408254996</v>
      </c>
      <c r="AH177" s="62" t="str">
        <f t="shared" si="66"/>
        <v/>
      </c>
      <c r="AI177" s="33" t="str">
        <f t="shared" si="67"/>
        <v/>
      </c>
      <c r="AJ177" s="33" t="str">
        <f t="shared" si="68"/>
        <v/>
      </c>
      <c r="AK177" s="34">
        <f t="shared" si="69"/>
        <v>671.01</v>
      </c>
      <c r="AL177" s="34">
        <f t="shared" si="70"/>
        <v>714.62</v>
      </c>
      <c r="AM177" s="32">
        <f t="shared" si="71"/>
        <v>0</v>
      </c>
      <c r="AN177" s="35">
        <f t="shared" si="72"/>
        <v>5.3758495219872974E-3</v>
      </c>
      <c r="AO177" s="32">
        <f t="shared" si="73"/>
        <v>0</v>
      </c>
      <c r="AP177" s="32">
        <f t="shared" si="74"/>
        <v>0</v>
      </c>
      <c r="AQ177" s="32">
        <f t="shared" si="75"/>
        <v>365960</v>
      </c>
      <c r="AR177" s="32">
        <f t="shared" si="76"/>
        <v>1714713.9500000002</v>
      </c>
      <c r="AS177" s="32">
        <f t="shared" si="77"/>
        <v>-365960</v>
      </c>
      <c r="AT177" s="36">
        <f t="shared" si="78"/>
        <v>0</v>
      </c>
      <c r="AU177" s="33"/>
      <c r="AV177" s="33">
        <f t="shared" si="79"/>
        <v>0</v>
      </c>
      <c r="AX177">
        <v>0</v>
      </c>
      <c r="AY177" s="71" t="e">
        <f t="shared" si="80"/>
        <v>#DIV/0!</v>
      </c>
    </row>
    <row r="178" spans="1:51" ht="15" customHeight="1" x14ac:dyDescent="0.25">
      <c r="A178">
        <v>19</v>
      </c>
      <c r="B178">
        <v>600</v>
      </c>
      <c r="C178" t="s">
        <v>1775</v>
      </c>
      <c r="D178" t="s">
        <v>1776</v>
      </c>
      <c r="E178" s="39" t="s">
        <v>435</v>
      </c>
      <c r="F178" s="32">
        <v>0</v>
      </c>
      <c r="G178" s="43">
        <v>76746</v>
      </c>
      <c r="H178" s="47">
        <f t="shared" si="54"/>
        <v>4.885055749319287</v>
      </c>
      <c r="I178">
        <v>316</v>
      </c>
      <c r="J178">
        <v>25576</v>
      </c>
      <c r="K178" s="33">
        <f t="shared" si="55"/>
        <v>1.2355</v>
      </c>
      <c r="L178" s="33">
        <v>7556</v>
      </c>
      <c r="M178" s="33">
        <v>14790</v>
      </c>
      <c r="N178" s="33">
        <v>24854</v>
      </c>
      <c r="O178" s="33">
        <v>43128</v>
      </c>
      <c r="P178" s="40">
        <v>55954</v>
      </c>
      <c r="Q178" s="43">
        <v>69490</v>
      </c>
      <c r="R178" s="40">
        <f t="shared" si="56"/>
        <v>69490</v>
      </c>
      <c r="S178" s="34">
        <f t="shared" si="57"/>
        <v>0</v>
      </c>
      <c r="T178" s="43">
        <v>1633338300</v>
      </c>
      <c r="U178" s="43">
        <v>13652220564</v>
      </c>
      <c r="V178" s="54">
        <f t="shared" si="58"/>
        <v>11.963901999999999</v>
      </c>
      <c r="W178" s="32">
        <v>7483</v>
      </c>
      <c r="X178">
        <v>72480</v>
      </c>
      <c r="Y178">
        <f t="shared" si="59"/>
        <v>10.32</v>
      </c>
      <c r="Z178" s="46">
        <v>161579057</v>
      </c>
      <c r="AA178" s="41">
        <v>48850140</v>
      </c>
      <c r="AB178" s="33">
        <f t="shared" si="60"/>
        <v>0.42007800000000001</v>
      </c>
      <c r="AC178" s="33" t="str">
        <f t="shared" si="61"/>
        <v/>
      </c>
      <c r="AD178" s="33" t="str">
        <f t="shared" si="62"/>
        <v/>
      </c>
      <c r="AE178" s="62">
        <f t="shared" si="63"/>
        <v>0</v>
      </c>
      <c r="AF178" s="62">
        <f t="shared" si="64"/>
        <v>0</v>
      </c>
      <c r="AG178" s="62">
        <f t="shared" si="65"/>
        <v>564.28929276869997</v>
      </c>
      <c r="AH178" s="62" t="str">
        <f t="shared" si="66"/>
        <v/>
      </c>
      <c r="AI178" s="33" t="str">
        <f t="shared" si="67"/>
        <v/>
      </c>
      <c r="AJ178" s="33" t="str">
        <f t="shared" si="68"/>
        <v/>
      </c>
      <c r="AK178" s="34">
        <f t="shared" si="69"/>
        <v>564.29</v>
      </c>
      <c r="AL178" s="34">
        <f t="shared" si="70"/>
        <v>600.96</v>
      </c>
      <c r="AM178" s="32">
        <f t="shared" si="71"/>
        <v>0</v>
      </c>
      <c r="AN178" s="35">
        <f t="shared" si="72"/>
        <v>5.3758495219872974E-3</v>
      </c>
      <c r="AO178" s="32">
        <f t="shared" si="73"/>
        <v>0</v>
      </c>
      <c r="AP178" s="32">
        <f t="shared" si="74"/>
        <v>0</v>
      </c>
      <c r="AQ178" s="32">
        <f t="shared" si="75"/>
        <v>767460</v>
      </c>
      <c r="AR178" s="32">
        <f t="shared" si="76"/>
        <v>2442507</v>
      </c>
      <c r="AS178" s="32">
        <f t="shared" si="77"/>
        <v>-767460</v>
      </c>
      <c r="AT178" s="36">
        <f t="shared" si="78"/>
        <v>0</v>
      </c>
      <c r="AU178" s="33"/>
      <c r="AV178" s="33">
        <f t="shared" si="79"/>
        <v>0</v>
      </c>
      <c r="AX178">
        <v>0</v>
      </c>
      <c r="AY178" s="71" t="e">
        <f t="shared" si="80"/>
        <v>#DIV/0!</v>
      </c>
    </row>
    <row r="179" spans="1:51" ht="15" customHeight="1" x14ac:dyDescent="0.25">
      <c r="A179">
        <v>19</v>
      </c>
      <c r="B179">
        <v>700</v>
      </c>
      <c r="C179" t="s">
        <v>1925</v>
      </c>
      <c r="D179" t="s">
        <v>1926</v>
      </c>
      <c r="E179" s="39" t="s">
        <v>510</v>
      </c>
      <c r="F179" s="32">
        <v>2830</v>
      </c>
      <c r="G179" s="43">
        <v>191</v>
      </c>
      <c r="H179" s="47">
        <f t="shared" si="54"/>
        <v>2.2810333672477277</v>
      </c>
      <c r="I179">
        <v>17</v>
      </c>
      <c r="J179">
        <v>82</v>
      </c>
      <c r="K179" s="33">
        <f t="shared" si="55"/>
        <v>20.7317</v>
      </c>
      <c r="L179" s="33">
        <v>266</v>
      </c>
      <c r="M179" s="33">
        <v>219</v>
      </c>
      <c r="N179" s="33">
        <v>164</v>
      </c>
      <c r="O179" s="33">
        <v>197</v>
      </c>
      <c r="P179" s="42">
        <v>198</v>
      </c>
      <c r="Q179" s="43">
        <v>183</v>
      </c>
      <c r="R179" s="40">
        <f t="shared" si="56"/>
        <v>266</v>
      </c>
      <c r="S179" s="34">
        <f t="shared" si="57"/>
        <v>28.2</v>
      </c>
      <c r="T179" s="43">
        <v>9143500</v>
      </c>
      <c r="U179" s="43">
        <v>54785255</v>
      </c>
      <c r="V179" s="54">
        <f t="shared" si="58"/>
        <v>16.689710000000002</v>
      </c>
      <c r="W179" s="32">
        <v>27</v>
      </c>
      <c r="X179">
        <v>183</v>
      </c>
      <c r="Y179">
        <f t="shared" si="59"/>
        <v>14.75</v>
      </c>
      <c r="Z179" s="46">
        <v>661888</v>
      </c>
      <c r="AA179" s="41">
        <v>170000</v>
      </c>
      <c r="AB179" s="33">
        <f t="shared" si="60"/>
        <v>0.42007800000000001</v>
      </c>
      <c r="AC179" s="33" t="str">
        <f t="shared" si="61"/>
        <v/>
      </c>
      <c r="AD179" s="33" t="str">
        <f t="shared" si="62"/>
        <v/>
      </c>
      <c r="AE179" s="62">
        <f t="shared" si="63"/>
        <v>700.31480705757633</v>
      </c>
      <c r="AF179" s="62">
        <f t="shared" si="64"/>
        <v>0</v>
      </c>
      <c r="AG179" s="62">
        <f t="shared" si="65"/>
        <v>0</v>
      </c>
      <c r="AH179" s="62" t="str">
        <f t="shared" si="66"/>
        <v/>
      </c>
      <c r="AI179" s="33" t="str">
        <f t="shared" si="67"/>
        <v/>
      </c>
      <c r="AJ179" s="33" t="str">
        <f t="shared" si="68"/>
        <v/>
      </c>
      <c r="AK179" s="34">
        <f t="shared" si="69"/>
        <v>700.31</v>
      </c>
      <c r="AL179" s="34">
        <f t="shared" si="70"/>
        <v>745.83</v>
      </c>
      <c r="AM179" s="32">
        <f t="shared" si="71"/>
        <v>0</v>
      </c>
      <c r="AN179" s="35">
        <f t="shared" si="72"/>
        <v>5.3758495219872974E-3</v>
      </c>
      <c r="AO179" s="32">
        <f t="shared" si="73"/>
        <v>-15.213654147224052</v>
      </c>
      <c r="AP179" s="32">
        <f t="shared" si="74"/>
        <v>0</v>
      </c>
      <c r="AQ179" s="32">
        <f t="shared" si="75"/>
        <v>1910</v>
      </c>
      <c r="AR179" s="32">
        <f t="shared" si="76"/>
        <v>8500</v>
      </c>
      <c r="AS179" s="32">
        <f t="shared" si="77"/>
        <v>920</v>
      </c>
      <c r="AT179" s="36">
        <f t="shared" si="78"/>
        <v>920</v>
      </c>
      <c r="AU179" s="33"/>
      <c r="AV179" s="33">
        <f t="shared" si="79"/>
        <v>1</v>
      </c>
      <c r="AX179">
        <v>2830</v>
      </c>
      <c r="AY179" s="71">
        <f t="shared" si="80"/>
        <v>-0.67491166077738518</v>
      </c>
    </row>
    <row r="180" spans="1:51" ht="15" customHeight="1" x14ac:dyDescent="0.25">
      <c r="A180">
        <v>19</v>
      </c>
      <c r="B180">
        <v>800</v>
      </c>
      <c r="C180" t="s">
        <v>2029</v>
      </c>
      <c r="D180" t="s">
        <v>2030</v>
      </c>
      <c r="E180" s="39" t="s">
        <v>562</v>
      </c>
      <c r="F180" s="32">
        <v>3835</v>
      </c>
      <c r="G180" s="43">
        <v>85</v>
      </c>
      <c r="H180" s="47">
        <f t="shared" si="54"/>
        <v>1.9294189257142926</v>
      </c>
      <c r="I180">
        <v>9</v>
      </c>
      <c r="J180">
        <v>33</v>
      </c>
      <c r="K180" s="33">
        <f t="shared" si="55"/>
        <v>27.2727</v>
      </c>
      <c r="L180" s="33">
        <v>153</v>
      </c>
      <c r="M180" s="33">
        <v>115</v>
      </c>
      <c r="N180" s="33">
        <v>96</v>
      </c>
      <c r="O180" s="33">
        <v>116</v>
      </c>
      <c r="P180" s="42">
        <v>112</v>
      </c>
      <c r="Q180" s="43">
        <v>86</v>
      </c>
      <c r="R180" s="40">
        <f t="shared" si="56"/>
        <v>153</v>
      </c>
      <c r="S180" s="34">
        <f t="shared" si="57"/>
        <v>44.44</v>
      </c>
      <c r="T180" s="43">
        <v>634900</v>
      </c>
      <c r="U180" s="43">
        <v>9969389</v>
      </c>
      <c r="V180" s="54">
        <f t="shared" si="58"/>
        <v>6.3684950000000002</v>
      </c>
      <c r="W180" s="32">
        <v>15</v>
      </c>
      <c r="X180">
        <v>77</v>
      </c>
      <c r="Y180">
        <f t="shared" si="59"/>
        <v>19.48</v>
      </c>
      <c r="Z180" s="46">
        <v>130314</v>
      </c>
      <c r="AA180" s="41">
        <v>62001</v>
      </c>
      <c r="AB180" s="33">
        <f t="shared" si="60"/>
        <v>0.42007800000000001</v>
      </c>
      <c r="AC180" s="33" t="str">
        <f t="shared" si="61"/>
        <v/>
      </c>
      <c r="AD180" s="33" t="str">
        <f t="shared" si="62"/>
        <v/>
      </c>
      <c r="AE180" s="62">
        <f t="shared" si="63"/>
        <v>622.65126405499586</v>
      </c>
      <c r="AF180" s="62">
        <f t="shared" si="64"/>
        <v>0</v>
      </c>
      <c r="AG180" s="62">
        <f t="shared" si="65"/>
        <v>0</v>
      </c>
      <c r="AH180" s="62" t="str">
        <f t="shared" si="66"/>
        <v/>
      </c>
      <c r="AI180" s="33" t="str">
        <f t="shared" si="67"/>
        <v/>
      </c>
      <c r="AJ180" s="33" t="str">
        <f t="shared" si="68"/>
        <v/>
      </c>
      <c r="AK180" s="34">
        <f t="shared" si="69"/>
        <v>622.65</v>
      </c>
      <c r="AL180" s="34">
        <f t="shared" si="70"/>
        <v>663.12</v>
      </c>
      <c r="AM180" s="32">
        <f t="shared" si="71"/>
        <v>1623</v>
      </c>
      <c r="AN180" s="35">
        <f t="shared" si="72"/>
        <v>5.3758495219872974E-3</v>
      </c>
      <c r="AO180" s="32">
        <f t="shared" si="73"/>
        <v>-11.891379142635902</v>
      </c>
      <c r="AP180" s="32">
        <f t="shared" si="74"/>
        <v>1623</v>
      </c>
      <c r="AQ180" s="32">
        <f t="shared" si="75"/>
        <v>850</v>
      </c>
      <c r="AR180" s="32">
        <f t="shared" si="76"/>
        <v>3100.05</v>
      </c>
      <c r="AS180" s="32">
        <f t="shared" si="77"/>
        <v>2985</v>
      </c>
      <c r="AT180" s="36">
        <f t="shared" si="78"/>
        <v>2985</v>
      </c>
      <c r="AU180" s="33"/>
      <c r="AV180" s="33">
        <f t="shared" si="79"/>
        <v>1</v>
      </c>
      <c r="AX180">
        <v>3835</v>
      </c>
      <c r="AY180" s="71">
        <f t="shared" si="80"/>
        <v>-0.22164276401564537</v>
      </c>
    </row>
    <row r="181" spans="1:51" ht="15" customHeight="1" x14ac:dyDescent="0.25">
      <c r="A181">
        <v>19</v>
      </c>
      <c r="B181">
        <v>900</v>
      </c>
      <c r="C181" t="s">
        <v>2179</v>
      </c>
      <c r="D181" t="s">
        <v>2180</v>
      </c>
      <c r="E181" s="39" t="s">
        <v>637</v>
      </c>
      <c r="F181" s="32">
        <v>47625</v>
      </c>
      <c r="G181" s="43">
        <v>465</v>
      </c>
      <c r="H181" s="47">
        <f t="shared" si="54"/>
        <v>2.667452952889954</v>
      </c>
      <c r="I181">
        <v>73</v>
      </c>
      <c r="J181">
        <v>193</v>
      </c>
      <c r="K181" s="33">
        <f t="shared" si="55"/>
        <v>37.823799999999999</v>
      </c>
      <c r="L181" s="33">
        <v>350</v>
      </c>
      <c r="M181" s="33">
        <v>351</v>
      </c>
      <c r="N181" s="33">
        <v>331</v>
      </c>
      <c r="O181" s="33">
        <v>318</v>
      </c>
      <c r="P181" s="42">
        <v>436</v>
      </c>
      <c r="Q181" s="43">
        <v>466</v>
      </c>
      <c r="R181" s="40">
        <f t="shared" si="56"/>
        <v>466</v>
      </c>
      <c r="S181" s="34">
        <f t="shared" si="57"/>
        <v>0.21</v>
      </c>
      <c r="T181" s="43">
        <v>5420900</v>
      </c>
      <c r="U181" s="43">
        <v>59950145</v>
      </c>
      <c r="V181" s="54">
        <f t="shared" si="58"/>
        <v>9.0423469999999995</v>
      </c>
      <c r="W181" s="32">
        <v>76</v>
      </c>
      <c r="X181">
        <v>465</v>
      </c>
      <c r="Y181">
        <f t="shared" si="59"/>
        <v>16.34</v>
      </c>
      <c r="Z181" s="46">
        <v>724535</v>
      </c>
      <c r="AA181" s="41">
        <v>195752</v>
      </c>
      <c r="AB181" s="33">
        <f t="shared" si="60"/>
        <v>0.42007800000000001</v>
      </c>
      <c r="AC181" s="33" t="str">
        <f t="shared" si="61"/>
        <v/>
      </c>
      <c r="AD181" s="33" t="str">
        <f t="shared" si="62"/>
        <v/>
      </c>
      <c r="AE181" s="62">
        <f t="shared" si="63"/>
        <v>785.66600587547441</v>
      </c>
      <c r="AF181" s="62">
        <f t="shared" si="64"/>
        <v>0</v>
      </c>
      <c r="AG181" s="62">
        <f t="shared" si="65"/>
        <v>0</v>
      </c>
      <c r="AH181" s="62" t="str">
        <f t="shared" si="66"/>
        <v/>
      </c>
      <c r="AI181" s="33" t="str">
        <f t="shared" si="67"/>
        <v/>
      </c>
      <c r="AJ181" s="33" t="str">
        <f t="shared" si="68"/>
        <v/>
      </c>
      <c r="AK181" s="34">
        <f t="shared" si="69"/>
        <v>785.67</v>
      </c>
      <c r="AL181" s="34">
        <f t="shared" si="70"/>
        <v>836.73</v>
      </c>
      <c r="AM181" s="32">
        <f t="shared" si="71"/>
        <v>84718</v>
      </c>
      <c r="AN181" s="35">
        <f t="shared" si="72"/>
        <v>5.3758495219872974E-3</v>
      </c>
      <c r="AO181" s="32">
        <f t="shared" si="73"/>
        <v>199.40638631907481</v>
      </c>
      <c r="AP181" s="32">
        <f t="shared" si="74"/>
        <v>47824</v>
      </c>
      <c r="AQ181" s="32">
        <f t="shared" si="75"/>
        <v>4650</v>
      </c>
      <c r="AR181" s="32">
        <f t="shared" si="76"/>
        <v>9787.6</v>
      </c>
      <c r="AS181" s="32">
        <f t="shared" si="77"/>
        <v>42975</v>
      </c>
      <c r="AT181" s="36">
        <f t="shared" si="78"/>
        <v>47824</v>
      </c>
      <c r="AU181" s="33"/>
      <c r="AV181" s="33">
        <f t="shared" si="79"/>
        <v>1</v>
      </c>
      <c r="AX181">
        <v>47625</v>
      </c>
      <c r="AY181" s="71">
        <f t="shared" si="80"/>
        <v>4.1784776902887141E-3</v>
      </c>
    </row>
    <row r="182" spans="1:51" ht="15" customHeight="1" x14ac:dyDescent="0.25">
      <c r="A182">
        <v>19</v>
      </c>
      <c r="B182">
        <v>1000</v>
      </c>
      <c r="C182" t="s">
        <v>2233</v>
      </c>
      <c r="D182" t="s">
        <v>2234</v>
      </c>
      <c r="E182" s="39" t="s">
        <v>663</v>
      </c>
      <c r="F182" s="32">
        <v>0</v>
      </c>
      <c r="G182" s="43">
        <v>27769</v>
      </c>
      <c r="H182" s="47">
        <f t="shared" si="54"/>
        <v>4.4435602404884076</v>
      </c>
      <c r="I182">
        <v>227</v>
      </c>
      <c r="J182">
        <v>9797</v>
      </c>
      <c r="K182" s="33">
        <f t="shared" si="55"/>
        <v>2.3170000000000002</v>
      </c>
      <c r="L182" s="33">
        <v>1337</v>
      </c>
      <c r="M182" s="33">
        <v>5083</v>
      </c>
      <c r="N182" s="33">
        <v>8622</v>
      </c>
      <c r="O182" s="33">
        <v>14619</v>
      </c>
      <c r="P182" s="40">
        <v>21874</v>
      </c>
      <c r="Q182" s="43">
        <v>25650</v>
      </c>
      <c r="R182" s="40">
        <f t="shared" si="56"/>
        <v>25650</v>
      </c>
      <c r="S182" s="34">
        <f t="shared" si="57"/>
        <v>0</v>
      </c>
      <c r="T182" s="43">
        <v>671928900</v>
      </c>
      <c r="U182" s="43">
        <v>5229991417</v>
      </c>
      <c r="V182" s="54">
        <f t="shared" si="58"/>
        <v>12.84761</v>
      </c>
      <c r="W182" s="32">
        <v>3525</v>
      </c>
      <c r="X182">
        <v>26509</v>
      </c>
      <c r="Y182">
        <f t="shared" si="59"/>
        <v>13.3</v>
      </c>
      <c r="Z182" s="46">
        <v>55666013</v>
      </c>
      <c r="AA182" s="41">
        <v>18132330</v>
      </c>
      <c r="AB182" s="33">
        <f t="shared" si="60"/>
        <v>0.42007800000000001</v>
      </c>
      <c r="AC182" s="33" t="str">
        <f t="shared" si="61"/>
        <v/>
      </c>
      <c r="AD182" s="33" t="str">
        <f t="shared" si="62"/>
        <v/>
      </c>
      <c r="AE182" s="62">
        <f t="shared" si="63"/>
        <v>0</v>
      </c>
      <c r="AF182" s="62">
        <f t="shared" si="64"/>
        <v>0</v>
      </c>
      <c r="AG182" s="62">
        <f t="shared" si="65"/>
        <v>620.15245642850005</v>
      </c>
      <c r="AH182" s="62" t="str">
        <f t="shared" si="66"/>
        <v/>
      </c>
      <c r="AI182" s="33" t="str">
        <f t="shared" si="67"/>
        <v/>
      </c>
      <c r="AJ182" s="33" t="str">
        <f t="shared" si="68"/>
        <v/>
      </c>
      <c r="AK182" s="34">
        <f t="shared" si="69"/>
        <v>620.15</v>
      </c>
      <c r="AL182" s="34">
        <f t="shared" si="70"/>
        <v>660.46</v>
      </c>
      <c r="AM182" s="32">
        <f t="shared" si="71"/>
        <v>0</v>
      </c>
      <c r="AN182" s="35">
        <f t="shared" si="72"/>
        <v>5.3758495219872974E-3</v>
      </c>
      <c r="AO182" s="32">
        <f t="shared" si="73"/>
        <v>0</v>
      </c>
      <c r="AP182" s="32">
        <f t="shared" si="74"/>
        <v>0</v>
      </c>
      <c r="AQ182" s="32">
        <f t="shared" si="75"/>
        <v>277690</v>
      </c>
      <c r="AR182" s="32">
        <f t="shared" si="76"/>
        <v>906616.5</v>
      </c>
      <c r="AS182" s="32">
        <f t="shared" si="77"/>
        <v>-277690</v>
      </c>
      <c r="AT182" s="36">
        <f t="shared" si="78"/>
        <v>0</v>
      </c>
      <c r="AU182" s="33"/>
      <c r="AV182" s="33">
        <f t="shared" si="79"/>
        <v>0</v>
      </c>
      <c r="AX182">
        <v>0</v>
      </c>
      <c r="AY182" s="71" t="e">
        <f t="shared" si="80"/>
        <v>#DIV/0!</v>
      </c>
    </row>
    <row r="183" spans="1:51" ht="15" customHeight="1" x14ac:dyDescent="0.25">
      <c r="A183">
        <v>19</v>
      </c>
      <c r="B183">
        <v>1100</v>
      </c>
      <c r="C183" t="s">
        <v>2321</v>
      </c>
      <c r="D183" t="s">
        <v>2322</v>
      </c>
      <c r="E183" s="39" t="s">
        <v>707</v>
      </c>
      <c r="F183" s="32">
        <v>3784584</v>
      </c>
      <c r="G183" s="43">
        <v>20680</v>
      </c>
      <c r="H183" s="47">
        <f t="shared" si="54"/>
        <v>4.3155505344219049</v>
      </c>
      <c r="I183">
        <v>1941</v>
      </c>
      <c r="J183">
        <v>8447</v>
      </c>
      <c r="K183" s="33">
        <f t="shared" si="55"/>
        <v>22.9786</v>
      </c>
      <c r="L183" s="33">
        <v>25016</v>
      </c>
      <c r="M183" s="33">
        <v>21235</v>
      </c>
      <c r="N183" s="33">
        <v>20197</v>
      </c>
      <c r="O183" s="33">
        <v>20167</v>
      </c>
      <c r="P183" s="40">
        <v>20160</v>
      </c>
      <c r="Q183" s="43">
        <v>20759</v>
      </c>
      <c r="R183" s="40">
        <f t="shared" si="56"/>
        <v>25016</v>
      </c>
      <c r="S183" s="34">
        <f t="shared" si="57"/>
        <v>17.329999999999998</v>
      </c>
      <c r="T183" s="43">
        <v>415903300</v>
      </c>
      <c r="U183" s="43">
        <v>2414362107</v>
      </c>
      <c r="V183" s="54">
        <f t="shared" si="58"/>
        <v>17.226219</v>
      </c>
      <c r="W183" s="32">
        <v>3031</v>
      </c>
      <c r="X183">
        <v>20633</v>
      </c>
      <c r="Y183">
        <f t="shared" si="59"/>
        <v>14.69</v>
      </c>
      <c r="Z183" s="46">
        <v>32211582</v>
      </c>
      <c r="AA183" s="41">
        <v>17099949</v>
      </c>
      <c r="AB183" s="33">
        <f t="shared" si="60"/>
        <v>0.42007800000000001</v>
      </c>
      <c r="AC183" s="33" t="str">
        <f t="shared" si="61"/>
        <v/>
      </c>
      <c r="AD183" s="33" t="str">
        <f t="shared" si="62"/>
        <v/>
      </c>
      <c r="AE183" s="62">
        <f t="shared" si="63"/>
        <v>0</v>
      </c>
      <c r="AF183" s="62">
        <f t="shared" si="64"/>
        <v>0</v>
      </c>
      <c r="AG183" s="62">
        <f t="shared" si="65"/>
        <v>1060.0123685101498</v>
      </c>
      <c r="AH183" s="62" t="str">
        <f t="shared" si="66"/>
        <v/>
      </c>
      <c r="AI183" s="33" t="str">
        <f t="shared" si="67"/>
        <v/>
      </c>
      <c r="AJ183" s="33" t="str">
        <f t="shared" si="68"/>
        <v/>
      </c>
      <c r="AK183" s="34">
        <f t="shared" si="69"/>
        <v>1060.01</v>
      </c>
      <c r="AL183" s="34">
        <f t="shared" si="70"/>
        <v>1128.9000000000001</v>
      </c>
      <c r="AM183" s="32">
        <f t="shared" si="71"/>
        <v>9814275</v>
      </c>
      <c r="AN183" s="35">
        <f t="shared" si="72"/>
        <v>5.3758495219872974E-3</v>
      </c>
      <c r="AO183" s="32">
        <f t="shared" si="73"/>
        <v>32414.71148008111</v>
      </c>
      <c r="AP183" s="32">
        <f t="shared" si="74"/>
        <v>3816999</v>
      </c>
      <c r="AQ183" s="32">
        <f t="shared" si="75"/>
        <v>206800</v>
      </c>
      <c r="AR183" s="32">
        <f t="shared" si="76"/>
        <v>854997.45000000007</v>
      </c>
      <c r="AS183" s="32">
        <f t="shared" si="77"/>
        <v>3577784</v>
      </c>
      <c r="AT183" s="36">
        <f t="shared" si="78"/>
        <v>3816999</v>
      </c>
      <c r="AU183" s="33"/>
      <c r="AV183" s="33">
        <f t="shared" si="79"/>
        <v>1</v>
      </c>
      <c r="AX183">
        <v>3784584</v>
      </c>
      <c r="AY183" s="71">
        <f t="shared" si="80"/>
        <v>8.5650100513028644E-3</v>
      </c>
    </row>
    <row r="184" spans="1:51" ht="15" customHeight="1" x14ac:dyDescent="0.25">
      <c r="A184">
        <v>19</v>
      </c>
      <c r="B184">
        <v>1200</v>
      </c>
      <c r="C184" t="s">
        <v>2465</v>
      </c>
      <c r="D184" t="s">
        <v>2466</v>
      </c>
      <c r="E184" s="39" t="s">
        <v>779</v>
      </c>
      <c r="F184" s="32">
        <v>36777</v>
      </c>
      <c r="G184" s="43">
        <v>432</v>
      </c>
      <c r="H184" s="47">
        <f t="shared" si="54"/>
        <v>2.6354837468149119</v>
      </c>
      <c r="I184">
        <v>10</v>
      </c>
      <c r="J184">
        <v>182</v>
      </c>
      <c r="K184" s="33">
        <f t="shared" si="55"/>
        <v>5.4945000000000004</v>
      </c>
      <c r="L184" s="33">
        <v>359</v>
      </c>
      <c r="M184" s="33">
        <v>438</v>
      </c>
      <c r="N184" s="33">
        <v>510</v>
      </c>
      <c r="O184" s="33">
        <v>437</v>
      </c>
      <c r="P184" s="42">
        <v>419</v>
      </c>
      <c r="Q184" s="43">
        <v>441</v>
      </c>
      <c r="R184" s="40">
        <f t="shared" si="56"/>
        <v>510</v>
      </c>
      <c r="S184" s="34">
        <f t="shared" si="57"/>
        <v>15.29</v>
      </c>
      <c r="T184" s="43">
        <v>3576400</v>
      </c>
      <c r="U184" s="43">
        <v>62247100</v>
      </c>
      <c r="V184" s="54">
        <f t="shared" si="58"/>
        <v>5.7454890000000001</v>
      </c>
      <c r="W184" s="32">
        <v>95</v>
      </c>
      <c r="X184">
        <v>443</v>
      </c>
      <c r="Y184">
        <f t="shared" si="59"/>
        <v>21.44</v>
      </c>
      <c r="Z184" s="46">
        <v>759852</v>
      </c>
      <c r="AA184" s="41">
        <v>197001</v>
      </c>
      <c r="AB184" s="33">
        <f t="shared" si="60"/>
        <v>0.42007800000000001</v>
      </c>
      <c r="AC184" s="33" t="str">
        <f t="shared" si="61"/>
        <v/>
      </c>
      <c r="AD184" s="33" t="str">
        <f t="shared" si="62"/>
        <v/>
      </c>
      <c r="AE184" s="62">
        <f t="shared" si="63"/>
        <v>778.60474354523728</v>
      </c>
      <c r="AF184" s="62">
        <f t="shared" si="64"/>
        <v>0</v>
      </c>
      <c r="AG184" s="62">
        <f t="shared" si="65"/>
        <v>0</v>
      </c>
      <c r="AH184" s="62" t="str">
        <f t="shared" si="66"/>
        <v/>
      </c>
      <c r="AI184" s="33" t="str">
        <f t="shared" si="67"/>
        <v/>
      </c>
      <c r="AJ184" s="33" t="str">
        <f t="shared" si="68"/>
        <v/>
      </c>
      <c r="AK184" s="34">
        <f t="shared" si="69"/>
        <v>778.6</v>
      </c>
      <c r="AL184" s="34">
        <f t="shared" si="70"/>
        <v>829.2</v>
      </c>
      <c r="AM184" s="32">
        <f t="shared" si="71"/>
        <v>39017</v>
      </c>
      <c r="AN184" s="35">
        <f t="shared" si="72"/>
        <v>5.3758495219872974E-3</v>
      </c>
      <c r="AO184" s="32">
        <f t="shared" si="73"/>
        <v>12.041902929251545</v>
      </c>
      <c r="AP184" s="32">
        <f t="shared" si="74"/>
        <v>36789</v>
      </c>
      <c r="AQ184" s="32">
        <f t="shared" si="75"/>
        <v>4320</v>
      </c>
      <c r="AR184" s="32">
        <f t="shared" si="76"/>
        <v>9850.0500000000011</v>
      </c>
      <c r="AS184" s="32">
        <f t="shared" si="77"/>
        <v>32457</v>
      </c>
      <c r="AT184" s="36">
        <f t="shared" si="78"/>
        <v>36789</v>
      </c>
      <c r="AU184" s="33"/>
      <c r="AV184" s="33">
        <f t="shared" si="79"/>
        <v>1</v>
      </c>
      <c r="AX184">
        <v>36777</v>
      </c>
      <c r="AY184" s="71">
        <f t="shared" si="80"/>
        <v>3.2629088832694349E-4</v>
      </c>
    </row>
    <row r="185" spans="1:51" ht="15" customHeight="1" x14ac:dyDescent="0.25">
      <c r="A185">
        <v>19</v>
      </c>
      <c r="B185">
        <v>1300</v>
      </c>
      <c r="C185" t="s">
        <v>2539</v>
      </c>
      <c r="D185" t="s">
        <v>2540</v>
      </c>
      <c r="E185" s="39" t="s">
        <v>816</v>
      </c>
      <c r="F185" s="32">
        <v>1847457</v>
      </c>
      <c r="G185" s="43">
        <v>21390</v>
      </c>
      <c r="H185" s="47">
        <f t="shared" si="54"/>
        <v>4.3302107845715279</v>
      </c>
      <c r="I185">
        <v>1098</v>
      </c>
      <c r="J185">
        <v>10078</v>
      </c>
      <c r="K185" s="33">
        <f t="shared" si="55"/>
        <v>10.895000000000001</v>
      </c>
      <c r="L185" s="33">
        <v>18802</v>
      </c>
      <c r="M185" s="33">
        <v>18527</v>
      </c>
      <c r="N185" s="33">
        <v>19248</v>
      </c>
      <c r="O185" s="33">
        <v>19405</v>
      </c>
      <c r="P185" s="40">
        <v>19540</v>
      </c>
      <c r="Q185" s="43">
        <v>20615</v>
      </c>
      <c r="R185" s="40">
        <f t="shared" si="56"/>
        <v>20615</v>
      </c>
      <c r="S185" s="34">
        <f t="shared" si="57"/>
        <v>0</v>
      </c>
      <c r="T185" s="43">
        <v>375846700</v>
      </c>
      <c r="U185" s="43">
        <v>2730082630</v>
      </c>
      <c r="V185" s="54">
        <f t="shared" si="58"/>
        <v>13.766862</v>
      </c>
      <c r="W185" s="32">
        <v>4359</v>
      </c>
      <c r="X185">
        <v>21076</v>
      </c>
      <c r="Y185">
        <f t="shared" si="59"/>
        <v>20.68</v>
      </c>
      <c r="Z185" s="46">
        <v>33197062</v>
      </c>
      <c r="AA185" s="41">
        <v>22325730</v>
      </c>
      <c r="AB185" s="33">
        <f t="shared" si="60"/>
        <v>0.42007800000000001</v>
      </c>
      <c r="AC185" s="33" t="str">
        <f t="shared" si="61"/>
        <v/>
      </c>
      <c r="AD185" s="33" t="str">
        <f t="shared" si="62"/>
        <v/>
      </c>
      <c r="AE185" s="62">
        <f t="shared" si="63"/>
        <v>0</v>
      </c>
      <c r="AF185" s="62">
        <f t="shared" si="64"/>
        <v>0</v>
      </c>
      <c r="AG185" s="62">
        <f t="shared" si="65"/>
        <v>808.30802534470001</v>
      </c>
      <c r="AH185" s="62" t="str">
        <f t="shared" si="66"/>
        <v/>
      </c>
      <c r="AI185" s="33" t="str">
        <f t="shared" si="67"/>
        <v/>
      </c>
      <c r="AJ185" s="33" t="str">
        <f t="shared" si="68"/>
        <v/>
      </c>
      <c r="AK185" s="34">
        <f t="shared" si="69"/>
        <v>808.31</v>
      </c>
      <c r="AL185" s="34">
        <f t="shared" si="70"/>
        <v>860.84</v>
      </c>
      <c r="AM185" s="32">
        <f t="shared" si="71"/>
        <v>4468012</v>
      </c>
      <c r="AN185" s="35">
        <f t="shared" si="72"/>
        <v>5.3758495219872974E-3</v>
      </c>
      <c r="AO185" s="32">
        <f t="shared" si="73"/>
        <v>14087.709344091421</v>
      </c>
      <c r="AP185" s="32">
        <f t="shared" si="74"/>
        <v>1861545</v>
      </c>
      <c r="AQ185" s="32">
        <f t="shared" si="75"/>
        <v>213900</v>
      </c>
      <c r="AR185" s="32">
        <f t="shared" si="76"/>
        <v>1116286.5</v>
      </c>
      <c r="AS185" s="32">
        <f t="shared" si="77"/>
        <v>1633557</v>
      </c>
      <c r="AT185" s="36">
        <f t="shared" si="78"/>
        <v>1861545</v>
      </c>
      <c r="AU185" s="33"/>
      <c r="AV185" s="33">
        <f t="shared" si="79"/>
        <v>1</v>
      </c>
      <c r="AX185">
        <v>1847457</v>
      </c>
      <c r="AY185" s="71">
        <f t="shared" si="80"/>
        <v>7.625617267411366E-3</v>
      </c>
    </row>
    <row r="186" spans="1:51" ht="15" customHeight="1" x14ac:dyDescent="0.25">
      <c r="A186">
        <v>19</v>
      </c>
      <c r="B186">
        <v>1400</v>
      </c>
      <c r="C186" t="s">
        <v>1815</v>
      </c>
      <c r="D186" t="s">
        <v>1816</v>
      </c>
      <c r="E186" s="39" t="s">
        <v>455</v>
      </c>
      <c r="F186" s="32">
        <v>0</v>
      </c>
      <c r="G186" s="43">
        <v>847</v>
      </c>
      <c r="H186" s="47">
        <f t="shared" si="54"/>
        <v>2.9278834103307068</v>
      </c>
      <c r="I186">
        <v>5</v>
      </c>
      <c r="J186">
        <v>546</v>
      </c>
      <c r="K186" s="33">
        <f t="shared" si="55"/>
        <v>0.91579999999999995</v>
      </c>
      <c r="L186" s="33">
        <v>322</v>
      </c>
      <c r="M186" s="33">
        <v>417</v>
      </c>
      <c r="N186" s="33">
        <v>506</v>
      </c>
      <c r="O186" s="33">
        <v>552</v>
      </c>
      <c r="P186" s="42">
        <v>623</v>
      </c>
      <c r="Q186" s="43">
        <v>809</v>
      </c>
      <c r="R186" s="40">
        <f t="shared" si="56"/>
        <v>809</v>
      </c>
      <c r="S186" s="34">
        <f t="shared" si="57"/>
        <v>0</v>
      </c>
      <c r="T186" s="43">
        <v>18229800</v>
      </c>
      <c r="U186" s="43">
        <v>298153608</v>
      </c>
      <c r="V186" s="54">
        <f t="shared" si="58"/>
        <v>6.1142310000000002</v>
      </c>
      <c r="W186" s="32">
        <v>521</v>
      </c>
      <c r="X186">
        <v>752</v>
      </c>
      <c r="Y186">
        <f t="shared" si="59"/>
        <v>69.28</v>
      </c>
      <c r="Z186" s="46">
        <v>2742747</v>
      </c>
      <c r="AA186" s="41">
        <v>679271</v>
      </c>
      <c r="AB186" s="33">
        <f t="shared" si="60"/>
        <v>0.42007800000000001</v>
      </c>
      <c r="AC186" s="33" t="str">
        <f t="shared" si="61"/>
        <v/>
      </c>
      <c r="AD186" s="33" t="str">
        <f t="shared" si="62"/>
        <v/>
      </c>
      <c r="AE186" s="62">
        <f t="shared" si="63"/>
        <v>843.18910402361553</v>
      </c>
      <c r="AF186" s="62">
        <f t="shared" si="64"/>
        <v>0</v>
      </c>
      <c r="AG186" s="62">
        <f t="shared" si="65"/>
        <v>0</v>
      </c>
      <c r="AH186" s="62" t="str">
        <f t="shared" si="66"/>
        <v/>
      </c>
      <c r="AI186" s="33" t="str">
        <f t="shared" si="67"/>
        <v/>
      </c>
      <c r="AJ186" s="33" t="str">
        <f t="shared" si="68"/>
        <v/>
      </c>
      <c r="AK186" s="34">
        <f t="shared" si="69"/>
        <v>843.19</v>
      </c>
      <c r="AL186" s="34">
        <f t="shared" si="70"/>
        <v>897.99</v>
      </c>
      <c r="AM186" s="32">
        <f t="shared" si="71"/>
        <v>0</v>
      </c>
      <c r="AN186" s="35">
        <f t="shared" si="72"/>
        <v>5.3758495219872974E-3</v>
      </c>
      <c r="AO186" s="32">
        <f t="shared" si="73"/>
        <v>0</v>
      </c>
      <c r="AP186" s="32">
        <f t="shared" si="74"/>
        <v>0</v>
      </c>
      <c r="AQ186" s="32">
        <f t="shared" si="75"/>
        <v>8470</v>
      </c>
      <c r="AR186" s="32">
        <f t="shared" si="76"/>
        <v>33963.550000000003</v>
      </c>
      <c r="AS186" s="32">
        <f t="shared" si="77"/>
        <v>-8470</v>
      </c>
      <c r="AT186" s="36">
        <f t="shared" si="78"/>
        <v>0</v>
      </c>
      <c r="AU186" s="33"/>
      <c r="AV186" s="33">
        <f t="shared" si="79"/>
        <v>0</v>
      </c>
      <c r="AX186">
        <v>0</v>
      </c>
      <c r="AY186" s="71" t="e">
        <f t="shared" si="80"/>
        <v>#DIV/0!</v>
      </c>
    </row>
    <row r="187" spans="1:51" ht="15" customHeight="1" x14ac:dyDescent="0.25">
      <c r="A187">
        <v>19</v>
      </c>
      <c r="B187">
        <v>1500</v>
      </c>
      <c r="C187" t="s">
        <v>1933</v>
      </c>
      <c r="D187" t="s">
        <v>1934</v>
      </c>
      <c r="E187" s="39" t="s">
        <v>514</v>
      </c>
      <c r="F187" s="32">
        <v>0</v>
      </c>
      <c r="G187" s="43">
        <v>131</v>
      </c>
      <c r="H187" s="47">
        <f t="shared" si="54"/>
        <v>2.1172712956557644</v>
      </c>
      <c r="I187">
        <v>10</v>
      </c>
      <c r="J187">
        <v>60</v>
      </c>
      <c r="K187" s="33">
        <f t="shared" si="55"/>
        <v>16.666700000000002</v>
      </c>
      <c r="L187" s="33">
        <v>192</v>
      </c>
      <c r="M187" s="33">
        <v>179</v>
      </c>
      <c r="N187" s="33">
        <v>135</v>
      </c>
      <c r="O187" s="33">
        <v>135</v>
      </c>
      <c r="P187" s="42">
        <v>125</v>
      </c>
      <c r="Q187" s="43">
        <v>138</v>
      </c>
      <c r="R187" s="40">
        <f t="shared" si="56"/>
        <v>192</v>
      </c>
      <c r="S187" s="34">
        <f t="shared" si="57"/>
        <v>31.77</v>
      </c>
      <c r="T187" s="43">
        <v>3290500</v>
      </c>
      <c r="U187" s="43">
        <v>31759564</v>
      </c>
      <c r="V187" s="54">
        <f t="shared" si="58"/>
        <v>10.360659</v>
      </c>
      <c r="W187" s="32">
        <v>27</v>
      </c>
      <c r="X187">
        <v>119</v>
      </c>
      <c r="Y187">
        <f t="shared" si="59"/>
        <v>22.69</v>
      </c>
      <c r="Z187" s="46">
        <v>319282</v>
      </c>
      <c r="AA187" s="41">
        <v>82672</v>
      </c>
      <c r="AB187" s="33">
        <f t="shared" si="60"/>
        <v>0.42007800000000001</v>
      </c>
      <c r="AC187" s="33" t="str">
        <f t="shared" si="61"/>
        <v/>
      </c>
      <c r="AD187" s="33" t="str">
        <f t="shared" si="62"/>
        <v/>
      </c>
      <c r="AE187" s="62">
        <f t="shared" si="63"/>
        <v>664.14353197055834</v>
      </c>
      <c r="AF187" s="62">
        <f t="shared" si="64"/>
        <v>0</v>
      </c>
      <c r="AG187" s="62">
        <f t="shared" si="65"/>
        <v>0</v>
      </c>
      <c r="AH187" s="62" t="str">
        <f t="shared" si="66"/>
        <v/>
      </c>
      <c r="AI187" s="33" t="str">
        <f t="shared" si="67"/>
        <v/>
      </c>
      <c r="AJ187" s="33" t="str">
        <f t="shared" si="68"/>
        <v/>
      </c>
      <c r="AK187" s="34">
        <f t="shared" si="69"/>
        <v>664.14</v>
      </c>
      <c r="AL187" s="34">
        <f t="shared" si="70"/>
        <v>707.3</v>
      </c>
      <c r="AM187" s="32">
        <f t="shared" si="71"/>
        <v>0</v>
      </c>
      <c r="AN187" s="35">
        <f t="shared" si="72"/>
        <v>5.3758495219872974E-3</v>
      </c>
      <c r="AO187" s="32">
        <f t="shared" si="73"/>
        <v>0</v>
      </c>
      <c r="AP187" s="32">
        <f t="shared" si="74"/>
        <v>0</v>
      </c>
      <c r="AQ187" s="32">
        <f t="shared" si="75"/>
        <v>1310</v>
      </c>
      <c r="AR187" s="32">
        <f t="shared" si="76"/>
        <v>4133.6000000000004</v>
      </c>
      <c r="AS187" s="32">
        <f t="shared" si="77"/>
        <v>-1310</v>
      </c>
      <c r="AT187" s="36">
        <f t="shared" si="78"/>
        <v>0</v>
      </c>
      <c r="AU187" s="33"/>
      <c r="AV187" s="33">
        <f t="shared" si="79"/>
        <v>0</v>
      </c>
      <c r="AX187">
        <v>0</v>
      </c>
      <c r="AY187" s="71" t="e">
        <f t="shared" si="80"/>
        <v>#DIV/0!</v>
      </c>
    </row>
    <row r="188" spans="1:51" ht="15" customHeight="1" x14ac:dyDescent="0.25">
      <c r="A188">
        <v>19</v>
      </c>
      <c r="B188">
        <v>1600</v>
      </c>
      <c r="C188" t="s">
        <v>1927</v>
      </c>
      <c r="D188" t="s">
        <v>1928</v>
      </c>
      <c r="E188" s="39" t="s">
        <v>511</v>
      </c>
      <c r="F188" s="32">
        <v>0</v>
      </c>
      <c r="G188" s="43">
        <v>11923</v>
      </c>
      <c r="H188" s="47">
        <f t="shared" si="54"/>
        <v>4.0763855439545331</v>
      </c>
      <c r="I188">
        <v>90</v>
      </c>
      <c r="J188">
        <v>4879</v>
      </c>
      <c r="K188" s="33">
        <f t="shared" si="55"/>
        <v>1.8446</v>
      </c>
      <c r="L188" s="33">
        <v>6565</v>
      </c>
      <c r="M188" s="33">
        <v>7288</v>
      </c>
      <c r="N188" s="33">
        <v>9431</v>
      </c>
      <c r="O188" s="33">
        <v>11434</v>
      </c>
      <c r="P188" s="40">
        <v>11071</v>
      </c>
      <c r="Q188" s="43">
        <v>11744</v>
      </c>
      <c r="R188" s="40">
        <f t="shared" si="56"/>
        <v>11744</v>
      </c>
      <c r="S188" s="34">
        <f t="shared" si="57"/>
        <v>0</v>
      </c>
      <c r="T188" s="43">
        <v>571066200</v>
      </c>
      <c r="U188" s="43">
        <v>3236484510</v>
      </c>
      <c r="V188" s="54">
        <f t="shared" si="58"/>
        <v>17.644645000000001</v>
      </c>
      <c r="W188" s="32">
        <v>2852</v>
      </c>
      <c r="X188">
        <v>11644</v>
      </c>
      <c r="Y188">
        <f t="shared" si="59"/>
        <v>24.49</v>
      </c>
      <c r="Z188" s="46">
        <v>38069955</v>
      </c>
      <c r="AA188" s="41">
        <v>13593400</v>
      </c>
      <c r="AB188" s="33">
        <f t="shared" si="60"/>
        <v>0.42007800000000001</v>
      </c>
      <c r="AC188" s="33" t="str">
        <f t="shared" si="61"/>
        <v/>
      </c>
      <c r="AD188" s="33" t="str">
        <f t="shared" si="62"/>
        <v/>
      </c>
      <c r="AE188" s="62">
        <f t="shared" si="63"/>
        <v>0</v>
      </c>
      <c r="AF188" s="62">
        <f t="shared" si="64"/>
        <v>0</v>
      </c>
      <c r="AG188" s="62">
        <f t="shared" si="65"/>
        <v>794.95555034824986</v>
      </c>
      <c r="AH188" s="62" t="str">
        <f t="shared" si="66"/>
        <v/>
      </c>
      <c r="AI188" s="33" t="str">
        <f t="shared" si="67"/>
        <v/>
      </c>
      <c r="AJ188" s="33" t="str">
        <f t="shared" si="68"/>
        <v/>
      </c>
      <c r="AK188" s="34">
        <f t="shared" si="69"/>
        <v>794.96</v>
      </c>
      <c r="AL188" s="34">
        <f t="shared" si="70"/>
        <v>846.63</v>
      </c>
      <c r="AM188" s="32">
        <f t="shared" si="71"/>
        <v>0</v>
      </c>
      <c r="AN188" s="35">
        <f t="shared" si="72"/>
        <v>5.3758495219872974E-3</v>
      </c>
      <c r="AO188" s="32">
        <f t="shared" si="73"/>
        <v>0</v>
      </c>
      <c r="AP188" s="32">
        <f t="shared" si="74"/>
        <v>0</v>
      </c>
      <c r="AQ188" s="32">
        <f t="shared" si="75"/>
        <v>119230</v>
      </c>
      <c r="AR188" s="32">
        <f t="shared" si="76"/>
        <v>679670</v>
      </c>
      <c r="AS188" s="32">
        <f t="shared" si="77"/>
        <v>-119230</v>
      </c>
      <c r="AT188" s="36">
        <f t="shared" si="78"/>
        <v>0</v>
      </c>
      <c r="AU188" s="33"/>
      <c r="AV188" s="33">
        <f t="shared" si="79"/>
        <v>0</v>
      </c>
      <c r="AX188">
        <v>0</v>
      </c>
      <c r="AY188" s="71" t="e">
        <f t="shared" si="80"/>
        <v>#DIV/0!</v>
      </c>
    </row>
    <row r="189" spans="1:51" ht="15" customHeight="1" x14ac:dyDescent="0.25">
      <c r="A189">
        <v>19</v>
      </c>
      <c r="B189">
        <v>1700</v>
      </c>
      <c r="C189" t="s">
        <v>2405</v>
      </c>
      <c r="D189" t="s">
        <v>2406</v>
      </c>
      <c r="E189" s="39" t="s">
        <v>749</v>
      </c>
      <c r="F189" s="32">
        <v>0</v>
      </c>
      <c r="G189" s="43">
        <v>519</v>
      </c>
      <c r="H189" s="47">
        <f t="shared" si="54"/>
        <v>2.7151673578484576</v>
      </c>
      <c r="I189">
        <v>16</v>
      </c>
      <c r="J189">
        <v>217</v>
      </c>
      <c r="K189" s="33">
        <f t="shared" si="55"/>
        <v>7.3733000000000004</v>
      </c>
      <c r="L189" s="33">
        <v>269</v>
      </c>
      <c r="M189" s="33">
        <v>344</v>
      </c>
      <c r="N189" s="33">
        <v>413</v>
      </c>
      <c r="O189" s="33">
        <v>504</v>
      </c>
      <c r="P189" s="42">
        <v>521</v>
      </c>
      <c r="Q189" s="43">
        <v>522</v>
      </c>
      <c r="R189" s="40">
        <f t="shared" si="56"/>
        <v>522</v>
      </c>
      <c r="S189" s="34">
        <f t="shared" si="57"/>
        <v>0.56999999999999995</v>
      </c>
      <c r="T189" s="43">
        <v>1884700</v>
      </c>
      <c r="U189" s="43">
        <v>297961640</v>
      </c>
      <c r="V189" s="54">
        <f t="shared" si="58"/>
        <v>0.63253099999999995</v>
      </c>
      <c r="W189" s="32">
        <v>141</v>
      </c>
      <c r="X189">
        <v>594</v>
      </c>
      <c r="Y189">
        <f t="shared" si="59"/>
        <v>23.74</v>
      </c>
      <c r="Z189" s="46">
        <v>3260630</v>
      </c>
      <c r="AA189" s="41">
        <v>650984</v>
      </c>
      <c r="AB189" s="33">
        <f t="shared" si="60"/>
        <v>0.42007800000000001</v>
      </c>
      <c r="AC189" s="33" t="str">
        <f t="shared" si="61"/>
        <v/>
      </c>
      <c r="AD189" s="33" t="str">
        <f t="shared" si="62"/>
        <v/>
      </c>
      <c r="AE189" s="62">
        <f t="shared" si="63"/>
        <v>796.2050204994938</v>
      </c>
      <c r="AF189" s="62">
        <f t="shared" si="64"/>
        <v>0</v>
      </c>
      <c r="AG189" s="62">
        <f t="shared" si="65"/>
        <v>0</v>
      </c>
      <c r="AH189" s="62" t="str">
        <f t="shared" si="66"/>
        <v/>
      </c>
      <c r="AI189" s="33" t="str">
        <f t="shared" si="67"/>
        <v/>
      </c>
      <c r="AJ189" s="33" t="str">
        <f t="shared" si="68"/>
        <v/>
      </c>
      <c r="AK189" s="34">
        <f t="shared" si="69"/>
        <v>796.21</v>
      </c>
      <c r="AL189" s="34">
        <f t="shared" si="70"/>
        <v>847.96</v>
      </c>
      <c r="AM189" s="32">
        <f t="shared" si="71"/>
        <v>0</v>
      </c>
      <c r="AN189" s="35">
        <f t="shared" si="72"/>
        <v>5.3758495219872974E-3</v>
      </c>
      <c r="AO189" s="32">
        <f t="shared" si="73"/>
        <v>0</v>
      </c>
      <c r="AP189" s="32">
        <f t="shared" si="74"/>
        <v>0</v>
      </c>
      <c r="AQ189" s="32">
        <f t="shared" si="75"/>
        <v>5190</v>
      </c>
      <c r="AR189" s="32">
        <f t="shared" si="76"/>
        <v>32549.200000000001</v>
      </c>
      <c r="AS189" s="32">
        <f t="shared" si="77"/>
        <v>-5190</v>
      </c>
      <c r="AT189" s="36">
        <f t="shared" si="78"/>
        <v>0</v>
      </c>
      <c r="AU189" s="33"/>
      <c r="AV189" s="33">
        <f t="shared" si="79"/>
        <v>0</v>
      </c>
      <c r="AX189">
        <v>0</v>
      </c>
      <c r="AY189" s="71" t="e">
        <f t="shared" si="80"/>
        <v>#DIV/0!</v>
      </c>
    </row>
    <row r="190" spans="1:51" ht="15" customHeight="1" x14ac:dyDescent="0.25">
      <c r="A190">
        <v>19</v>
      </c>
      <c r="B190">
        <v>1800</v>
      </c>
      <c r="C190" t="s">
        <v>1117</v>
      </c>
      <c r="D190" t="s">
        <v>1118</v>
      </c>
      <c r="E190" s="39" t="s">
        <v>108</v>
      </c>
      <c r="F190" s="32">
        <v>221461</v>
      </c>
      <c r="G190" s="43">
        <v>65696</v>
      </c>
      <c r="H190" s="47">
        <f t="shared" si="54"/>
        <v>4.8175389276904976</v>
      </c>
      <c r="I190">
        <v>430</v>
      </c>
      <c r="J190">
        <v>26783</v>
      </c>
      <c r="K190" s="33">
        <f t="shared" si="55"/>
        <v>1.6054999999999999</v>
      </c>
      <c r="L190" s="33">
        <v>19940</v>
      </c>
      <c r="M190" s="33">
        <v>35674</v>
      </c>
      <c r="N190" s="33">
        <v>51288</v>
      </c>
      <c r="O190" s="33">
        <v>60220</v>
      </c>
      <c r="P190" s="40">
        <v>60306</v>
      </c>
      <c r="Q190" s="43">
        <v>64317</v>
      </c>
      <c r="R190" s="40">
        <f t="shared" si="56"/>
        <v>64317</v>
      </c>
      <c r="S190" s="34">
        <f t="shared" si="57"/>
        <v>0</v>
      </c>
      <c r="T190" s="43">
        <v>2252201700</v>
      </c>
      <c r="U190" s="43">
        <v>9741155018</v>
      </c>
      <c r="V190" s="54">
        <f t="shared" si="58"/>
        <v>23.120479</v>
      </c>
      <c r="W190" s="32">
        <v>10779</v>
      </c>
      <c r="X190">
        <v>64295</v>
      </c>
      <c r="Y190">
        <f t="shared" si="59"/>
        <v>16.760000000000002</v>
      </c>
      <c r="Z190" s="46">
        <v>124534020</v>
      </c>
      <c r="AA190" s="41">
        <v>52887224</v>
      </c>
      <c r="AB190" s="33">
        <f t="shared" si="60"/>
        <v>0.42007800000000001</v>
      </c>
      <c r="AC190" s="33" t="str">
        <f t="shared" si="61"/>
        <v/>
      </c>
      <c r="AD190" s="33" t="str">
        <f t="shared" si="62"/>
        <v/>
      </c>
      <c r="AE190" s="62">
        <f t="shared" si="63"/>
        <v>0</v>
      </c>
      <c r="AF190" s="62">
        <f t="shared" si="64"/>
        <v>0</v>
      </c>
      <c r="AG190" s="62">
        <f t="shared" si="65"/>
        <v>726.43637621114988</v>
      </c>
      <c r="AH190" s="62" t="str">
        <f t="shared" si="66"/>
        <v/>
      </c>
      <c r="AI190" s="33" t="str">
        <f t="shared" si="67"/>
        <v/>
      </c>
      <c r="AJ190" s="33" t="str">
        <f t="shared" si="68"/>
        <v/>
      </c>
      <c r="AK190" s="34">
        <f t="shared" si="69"/>
        <v>726.44</v>
      </c>
      <c r="AL190" s="34">
        <f t="shared" si="70"/>
        <v>773.65</v>
      </c>
      <c r="AM190" s="32">
        <f t="shared" si="71"/>
        <v>0</v>
      </c>
      <c r="AN190" s="35">
        <f t="shared" si="72"/>
        <v>5.3758495219872974E-3</v>
      </c>
      <c r="AO190" s="32">
        <f t="shared" si="73"/>
        <v>-1190.5410109888289</v>
      </c>
      <c r="AP190" s="32">
        <f t="shared" si="74"/>
        <v>0</v>
      </c>
      <c r="AQ190" s="32">
        <f t="shared" si="75"/>
        <v>656960</v>
      </c>
      <c r="AR190" s="32">
        <f t="shared" si="76"/>
        <v>2644361.2000000002</v>
      </c>
      <c r="AS190" s="32">
        <f t="shared" si="77"/>
        <v>-435499</v>
      </c>
      <c r="AT190" s="72">
        <f t="shared" si="78"/>
        <v>0</v>
      </c>
      <c r="AU190" s="33"/>
      <c r="AV190" s="33">
        <f t="shared" si="79"/>
        <v>0</v>
      </c>
      <c r="AX190">
        <v>221461</v>
      </c>
      <c r="AY190" s="73">
        <f t="shared" si="80"/>
        <v>-1</v>
      </c>
    </row>
    <row r="191" spans="1:51" ht="15" customHeight="1" x14ac:dyDescent="0.25">
      <c r="A191">
        <v>19</v>
      </c>
      <c r="B191">
        <v>1900</v>
      </c>
      <c r="C191" t="s">
        <v>941</v>
      </c>
      <c r="D191" t="s">
        <v>942</v>
      </c>
      <c r="E191" s="39" t="s">
        <v>20</v>
      </c>
      <c r="F191" s="32">
        <v>0</v>
      </c>
      <c r="G191" s="43">
        <v>56361</v>
      </c>
      <c r="H191" s="47">
        <f t="shared" si="54"/>
        <v>4.75097869009078</v>
      </c>
      <c r="I191">
        <v>230</v>
      </c>
      <c r="J191">
        <v>21905</v>
      </c>
      <c r="K191" s="33">
        <f t="shared" si="55"/>
        <v>1.05</v>
      </c>
      <c r="L191" s="33">
        <v>8502</v>
      </c>
      <c r="M191" s="33">
        <v>21818</v>
      </c>
      <c r="N191" s="33">
        <v>34598</v>
      </c>
      <c r="O191" s="33">
        <v>45527</v>
      </c>
      <c r="P191" s="40">
        <v>49084</v>
      </c>
      <c r="Q191" s="43">
        <v>56374</v>
      </c>
      <c r="R191" s="40">
        <f t="shared" si="56"/>
        <v>56374</v>
      </c>
      <c r="S191" s="34">
        <f t="shared" si="57"/>
        <v>0.02</v>
      </c>
      <c r="T191" s="43">
        <v>834539700</v>
      </c>
      <c r="U191" s="43">
        <v>8318205976</v>
      </c>
      <c r="V191" s="54">
        <f t="shared" si="58"/>
        <v>10.032689</v>
      </c>
      <c r="W191" s="32">
        <v>9192</v>
      </c>
      <c r="X191">
        <v>55696</v>
      </c>
      <c r="Y191">
        <f t="shared" si="59"/>
        <v>16.5</v>
      </c>
      <c r="Z191" s="46">
        <v>99511442</v>
      </c>
      <c r="AA191" s="41">
        <v>39524680</v>
      </c>
      <c r="AB191" s="33">
        <f t="shared" si="60"/>
        <v>0.42007800000000001</v>
      </c>
      <c r="AC191" s="33" t="str">
        <f t="shared" si="61"/>
        <v/>
      </c>
      <c r="AD191" s="33" t="str">
        <f t="shared" si="62"/>
        <v/>
      </c>
      <c r="AE191" s="62">
        <f t="shared" si="63"/>
        <v>0</v>
      </c>
      <c r="AF191" s="62">
        <f t="shared" si="64"/>
        <v>0</v>
      </c>
      <c r="AG191" s="62">
        <f t="shared" si="65"/>
        <v>631.66536264964986</v>
      </c>
      <c r="AH191" s="62" t="str">
        <f t="shared" si="66"/>
        <v/>
      </c>
      <c r="AI191" s="33" t="str">
        <f t="shared" si="67"/>
        <v/>
      </c>
      <c r="AJ191" s="33" t="str">
        <f t="shared" si="68"/>
        <v/>
      </c>
      <c r="AK191" s="34">
        <f t="shared" si="69"/>
        <v>631.66999999999996</v>
      </c>
      <c r="AL191" s="34">
        <f t="shared" si="70"/>
        <v>672.72</v>
      </c>
      <c r="AM191" s="32">
        <f t="shared" si="71"/>
        <v>0</v>
      </c>
      <c r="AN191" s="35">
        <f t="shared" si="72"/>
        <v>5.3758495219872974E-3</v>
      </c>
      <c r="AO191" s="32">
        <f t="shared" si="73"/>
        <v>0</v>
      </c>
      <c r="AP191" s="32">
        <f t="shared" si="74"/>
        <v>0</v>
      </c>
      <c r="AQ191" s="32">
        <f t="shared" si="75"/>
        <v>563610</v>
      </c>
      <c r="AR191" s="32">
        <f t="shared" si="76"/>
        <v>1976234</v>
      </c>
      <c r="AS191" s="32">
        <f t="shared" si="77"/>
        <v>-563610</v>
      </c>
      <c r="AT191" s="36">
        <f t="shared" si="78"/>
        <v>0</v>
      </c>
      <c r="AU191" s="33"/>
      <c r="AV191" s="33">
        <f t="shared" si="79"/>
        <v>0</v>
      </c>
      <c r="AX191">
        <v>0</v>
      </c>
      <c r="AY191" s="71" t="e">
        <f t="shared" si="80"/>
        <v>#DIV/0!</v>
      </c>
    </row>
    <row r="192" spans="1:51" ht="15" customHeight="1" x14ac:dyDescent="0.25">
      <c r="A192">
        <v>19</v>
      </c>
      <c r="B192">
        <v>2000</v>
      </c>
      <c r="C192" t="s">
        <v>1335</v>
      </c>
      <c r="D192" t="s">
        <v>1336</v>
      </c>
      <c r="E192" s="39" t="s">
        <v>216</v>
      </c>
      <c r="F192" s="32">
        <v>0</v>
      </c>
      <c r="G192" s="43">
        <v>69273</v>
      </c>
      <c r="H192" s="47">
        <f t="shared" si="54"/>
        <v>4.8405639959988047</v>
      </c>
      <c r="I192">
        <v>327</v>
      </c>
      <c r="J192">
        <v>28533</v>
      </c>
      <c r="K192" s="33">
        <f t="shared" si="55"/>
        <v>1.1459999999999999</v>
      </c>
      <c r="L192" s="33">
        <v>0</v>
      </c>
      <c r="M192" s="33">
        <v>20700</v>
      </c>
      <c r="N192" s="33">
        <v>47409</v>
      </c>
      <c r="O192" s="33">
        <v>63557</v>
      </c>
      <c r="P192" s="40">
        <v>64206</v>
      </c>
      <c r="Q192" s="43">
        <v>68855</v>
      </c>
      <c r="R192" s="40">
        <f t="shared" si="56"/>
        <v>68855</v>
      </c>
      <c r="S192" s="34">
        <f t="shared" si="57"/>
        <v>0</v>
      </c>
      <c r="T192" s="43">
        <v>3151822000</v>
      </c>
      <c r="U192" s="43">
        <v>13309631687</v>
      </c>
      <c r="V192" s="54">
        <f t="shared" si="58"/>
        <v>23.680759999999999</v>
      </c>
      <c r="W192" s="32">
        <v>10490</v>
      </c>
      <c r="X192">
        <v>68158</v>
      </c>
      <c r="Y192">
        <f t="shared" si="59"/>
        <v>15.39</v>
      </c>
      <c r="Z192" s="46">
        <v>156526517</v>
      </c>
      <c r="AA192" s="41">
        <v>52862277</v>
      </c>
      <c r="AB192" s="33">
        <f t="shared" si="60"/>
        <v>0.42007800000000001</v>
      </c>
      <c r="AC192" s="33" t="str">
        <f t="shared" si="61"/>
        <v/>
      </c>
      <c r="AD192" s="33" t="str">
        <f t="shared" si="62"/>
        <v/>
      </c>
      <c r="AE192" s="62">
        <f t="shared" si="63"/>
        <v>0</v>
      </c>
      <c r="AF192" s="62">
        <f t="shared" si="64"/>
        <v>0</v>
      </c>
      <c r="AG192" s="62">
        <f t="shared" si="65"/>
        <v>707.48280420599986</v>
      </c>
      <c r="AH192" s="62" t="str">
        <f t="shared" si="66"/>
        <v/>
      </c>
      <c r="AI192" s="33" t="str">
        <f t="shared" si="67"/>
        <v/>
      </c>
      <c r="AJ192" s="33" t="str">
        <f t="shared" si="68"/>
        <v/>
      </c>
      <c r="AK192" s="34">
        <f t="shared" si="69"/>
        <v>707.48</v>
      </c>
      <c r="AL192" s="34">
        <f t="shared" si="70"/>
        <v>753.46</v>
      </c>
      <c r="AM192" s="32">
        <f t="shared" si="71"/>
        <v>0</v>
      </c>
      <c r="AN192" s="35">
        <f t="shared" si="72"/>
        <v>5.3758495219872974E-3</v>
      </c>
      <c r="AO192" s="32">
        <f t="shared" si="73"/>
        <v>0</v>
      </c>
      <c r="AP192" s="32">
        <f t="shared" si="74"/>
        <v>0</v>
      </c>
      <c r="AQ192" s="32">
        <f t="shared" si="75"/>
        <v>692730</v>
      </c>
      <c r="AR192" s="32">
        <f t="shared" si="76"/>
        <v>2643113.85</v>
      </c>
      <c r="AS192" s="32">
        <f t="shared" si="77"/>
        <v>-692730</v>
      </c>
      <c r="AT192" s="36">
        <f t="shared" si="78"/>
        <v>0</v>
      </c>
      <c r="AU192" s="33"/>
      <c r="AV192" s="33">
        <f t="shared" si="79"/>
        <v>0</v>
      </c>
      <c r="AX192">
        <v>0</v>
      </c>
      <c r="AY192" s="71" t="e">
        <f t="shared" si="80"/>
        <v>#DIV/0!</v>
      </c>
    </row>
    <row r="193" spans="1:51" ht="15" customHeight="1" x14ac:dyDescent="0.25">
      <c r="A193">
        <v>19</v>
      </c>
      <c r="B193">
        <v>2100</v>
      </c>
      <c r="C193" t="s">
        <v>1395</v>
      </c>
      <c r="D193" t="s">
        <v>1396</v>
      </c>
      <c r="E193" s="39" t="s">
        <v>889</v>
      </c>
      <c r="F193" s="32">
        <v>0</v>
      </c>
      <c r="G193" s="43">
        <v>3064</v>
      </c>
      <c r="H193" s="47">
        <f t="shared" si="54"/>
        <v>3.4862887609605662</v>
      </c>
      <c r="I193">
        <v>43</v>
      </c>
      <c r="J193">
        <v>1045</v>
      </c>
      <c r="K193" s="33">
        <f t="shared" si="55"/>
        <v>4.1147999999999998</v>
      </c>
      <c r="L193" s="33">
        <v>0</v>
      </c>
      <c r="M193" s="33">
        <v>0</v>
      </c>
      <c r="N193" s="33">
        <v>0</v>
      </c>
      <c r="O193" s="33">
        <v>1638</v>
      </c>
      <c r="P193" s="40">
        <v>2444</v>
      </c>
      <c r="Q193" s="43">
        <v>3177</v>
      </c>
      <c r="R193" s="40">
        <f t="shared" si="56"/>
        <v>3177</v>
      </c>
      <c r="S193" s="34">
        <f t="shared" si="57"/>
        <v>3.56</v>
      </c>
      <c r="T193" s="43">
        <v>62584400</v>
      </c>
      <c r="U193" s="43">
        <v>576202944</v>
      </c>
      <c r="V193" s="54">
        <f t="shared" si="58"/>
        <v>10.861520000000001</v>
      </c>
      <c r="W193" s="32">
        <v>396</v>
      </c>
      <c r="X193">
        <v>3091</v>
      </c>
      <c r="Y193">
        <f t="shared" si="59"/>
        <v>12.81</v>
      </c>
      <c r="Z193" s="46">
        <v>6579708</v>
      </c>
      <c r="AA193" s="41">
        <v>1600089</v>
      </c>
      <c r="AB193" s="33">
        <f t="shared" si="60"/>
        <v>0.42007800000000001</v>
      </c>
      <c r="AC193" s="33" t="str">
        <f t="shared" si="61"/>
        <v/>
      </c>
      <c r="AD193" s="33" t="str">
        <f t="shared" si="62"/>
        <v/>
      </c>
      <c r="AE193" s="62">
        <f t="shared" si="63"/>
        <v>0</v>
      </c>
      <c r="AF193" s="62">
        <f t="shared" si="64"/>
        <v>784.39043416000004</v>
      </c>
      <c r="AG193" s="62">
        <f t="shared" si="65"/>
        <v>0</v>
      </c>
      <c r="AH193" s="62" t="str">
        <f t="shared" si="66"/>
        <v/>
      </c>
      <c r="AI193" s="33" t="str">
        <f t="shared" si="67"/>
        <v/>
      </c>
      <c r="AJ193" s="33" t="str">
        <f t="shared" si="68"/>
        <v/>
      </c>
      <c r="AK193" s="34">
        <f t="shared" si="69"/>
        <v>784.39</v>
      </c>
      <c r="AL193" s="34">
        <f t="shared" si="70"/>
        <v>835.37</v>
      </c>
      <c r="AM193" s="32">
        <f t="shared" si="71"/>
        <v>0</v>
      </c>
      <c r="AN193" s="35">
        <f t="shared" si="72"/>
        <v>5.3758495219872974E-3</v>
      </c>
      <c r="AO193" s="32">
        <f t="shared" si="73"/>
        <v>0</v>
      </c>
      <c r="AP193" s="32">
        <f t="shared" si="74"/>
        <v>0</v>
      </c>
      <c r="AQ193" s="32">
        <f t="shared" si="75"/>
        <v>30640</v>
      </c>
      <c r="AR193" s="32">
        <f t="shared" si="76"/>
        <v>80004.450000000012</v>
      </c>
      <c r="AS193" s="32">
        <f t="shared" si="77"/>
        <v>-30640</v>
      </c>
      <c r="AT193" s="36">
        <f t="shared" si="78"/>
        <v>0</v>
      </c>
      <c r="AU193" s="33"/>
      <c r="AV193" s="33">
        <f t="shared" si="79"/>
        <v>0</v>
      </c>
      <c r="AX193">
        <v>0</v>
      </c>
      <c r="AY193" s="71" t="e">
        <f t="shared" si="80"/>
        <v>#DIV/0!</v>
      </c>
    </row>
    <row r="194" spans="1:51" ht="15" customHeight="1" x14ac:dyDescent="0.25">
      <c r="A194">
        <v>19</v>
      </c>
      <c r="B194">
        <v>7500</v>
      </c>
      <c r="C194" t="s">
        <v>1591</v>
      </c>
      <c r="D194" t="s">
        <v>1592</v>
      </c>
      <c r="E194" s="39" t="s">
        <v>343</v>
      </c>
      <c r="F194" s="32">
        <v>1288096</v>
      </c>
      <c r="G194" s="43">
        <v>23133</v>
      </c>
      <c r="H194" s="47">
        <f t="shared" si="54"/>
        <v>4.3642319578445461</v>
      </c>
      <c r="I194">
        <v>721</v>
      </c>
      <c r="J194">
        <v>9178</v>
      </c>
      <c r="K194" s="33">
        <f t="shared" si="55"/>
        <v>7.8557000000000006</v>
      </c>
      <c r="L194" s="33">
        <v>12195</v>
      </c>
      <c r="M194" s="33">
        <v>12827</v>
      </c>
      <c r="N194" s="33">
        <v>15445</v>
      </c>
      <c r="O194" s="33">
        <v>18204</v>
      </c>
      <c r="P194" s="40">
        <v>22172</v>
      </c>
      <c r="Q194" s="43">
        <v>22154</v>
      </c>
      <c r="R194" s="40">
        <f t="shared" si="56"/>
        <v>22172</v>
      </c>
      <c r="S194" s="34">
        <f t="shared" si="57"/>
        <v>0</v>
      </c>
      <c r="T194" s="43">
        <v>308135500</v>
      </c>
      <c r="U194" s="43">
        <v>2997376450</v>
      </c>
      <c r="V194" s="54">
        <f t="shared" si="58"/>
        <v>10.280174000000001</v>
      </c>
      <c r="W194" s="32">
        <v>4131</v>
      </c>
      <c r="X194">
        <v>22050</v>
      </c>
      <c r="Y194">
        <f t="shared" si="59"/>
        <v>18.73</v>
      </c>
      <c r="Z194" s="46">
        <v>36454410</v>
      </c>
      <c r="AA194" s="41">
        <v>20049952</v>
      </c>
      <c r="AB194" s="33">
        <f t="shared" si="60"/>
        <v>0.42007800000000001</v>
      </c>
      <c r="AC194" s="33" t="str">
        <f t="shared" si="61"/>
        <v/>
      </c>
      <c r="AD194" s="33" t="str">
        <f t="shared" si="62"/>
        <v/>
      </c>
      <c r="AE194" s="62">
        <f t="shared" si="63"/>
        <v>0</v>
      </c>
      <c r="AF194" s="62">
        <f t="shared" si="64"/>
        <v>0</v>
      </c>
      <c r="AG194" s="62">
        <f t="shared" si="65"/>
        <v>729.64049483190001</v>
      </c>
      <c r="AH194" s="62" t="str">
        <f t="shared" si="66"/>
        <v/>
      </c>
      <c r="AI194" s="33" t="str">
        <f t="shared" si="67"/>
        <v/>
      </c>
      <c r="AJ194" s="33" t="str">
        <f t="shared" si="68"/>
        <v/>
      </c>
      <c r="AK194" s="34">
        <f t="shared" si="69"/>
        <v>729.64</v>
      </c>
      <c r="AL194" s="34">
        <f t="shared" si="70"/>
        <v>777.06</v>
      </c>
      <c r="AM194" s="32">
        <f t="shared" si="71"/>
        <v>2662033</v>
      </c>
      <c r="AN194" s="35">
        <f t="shared" si="72"/>
        <v>5.3758495219872974E-3</v>
      </c>
      <c r="AO194" s="32">
        <f t="shared" si="73"/>
        <v>7386.0785646906616</v>
      </c>
      <c r="AP194" s="32">
        <f t="shared" si="74"/>
        <v>1295482</v>
      </c>
      <c r="AQ194" s="32">
        <f t="shared" si="75"/>
        <v>231330</v>
      </c>
      <c r="AR194" s="32">
        <f t="shared" si="76"/>
        <v>1002497.6000000001</v>
      </c>
      <c r="AS194" s="32">
        <f t="shared" si="77"/>
        <v>1056766</v>
      </c>
      <c r="AT194" s="36">
        <f t="shared" si="78"/>
        <v>1295482</v>
      </c>
      <c r="AU194" s="33"/>
      <c r="AV194" s="33">
        <f t="shared" si="79"/>
        <v>1</v>
      </c>
      <c r="AX194">
        <v>1288096</v>
      </c>
      <c r="AY194" s="71">
        <f t="shared" si="80"/>
        <v>5.7340446674782001E-3</v>
      </c>
    </row>
    <row r="195" spans="1:51" ht="15" customHeight="1" x14ac:dyDescent="0.25">
      <c r="A195">
        <v>20</v>
      </c>
      <c r="B195">
        <v>100</v>
      </c>
      <c r="C195" t="s">
        <v>1179</v>
      </c>
      <c r="D195" t="s">
        <v>1180</v>
      </c>
      <c r="E195" s="39" t="s">
        <v>139</v>
      </c>
      <c r="F195" s="32">
        <v>180972</v>
      </c>
      <c r="G195" s="43">
        <v>504</v>
      </c>
      <c r="H195" s="47">
        <f t="shared" si="54"/>
        <v>2.7024305364455254</v>
      </c>
      <c r="I195">
        <v>73</v>
      </c>
      <c r="J195">
        <v>212</v>
      </c>
      <c r="K195" s="33">
        <f t="shared" si="55"/>
        <v>34.433999999999997</v>
      </c>
      <c r="L195" s="33">
        <v>520</v>
      </c>
      <c r="M195" s="33">
        <v>591</v>
      </c>
      <c r="N195" s="33">
        <v>530</v>
      </c>
      <c r="O195" s="33">
        <v>620</v>
      </c>
      <c r="P195" s="42">
        <v>548</v>
      </c>
      <c r="Q195" s="43">
        <v>513</v>
      </c>
      <c r="R195" s="40">
        <f t="shared" si="56"/>
        <v>620</v>
      </c>
      <c r="S195" s="34">
        <f t="shared" si="57"/>
        <v>18.71</v>
      </c>
      <c r="T195" s="43">
        <v>13102000</v>
      </c>
      <c r="U195" s="43">
        <v>44459375</v>
      </c>
      <c r="V195" s="54">
        <f t="shared" si="58"/>
        <v>29.4696</v>
      </c>
      <c r="W195" s="32">
        <v>71</v>
      </c>
      <c r="X195">
        <v>554</v>
      </c>
      <c r="Y195">
        <f t="shared" si="59"/>
        <v>12.82</v>
      </c>
      <c r="Z195" s="46">
        <v>457792</v>
      </c>
      <c r="AA195" s="41">
        <v>547253</v>
      </c>
      <c r="AB195" s="33">
        <f t="shared" si="60"/>
        <v>0.42007800000000001</v>
      </c>
      <c r="AC195" s="33" t="str">
        <f t="shared" si="61"/>
        <v/>
      </c>
      <c r="AD195" s="33" t="str">
        <f t="shared" si="62"/>
        <v/>
      </c>
      <c r="AE195" s="62">
        <f t="shared" si="63"/>
        <v>793.39174959847833</v>
      </c>
      <c r="AF195" s="62">
        <f t="shared" si="64"/>
        <v>0</v>
      </c>
      <c r="AG195" s="62">
        <f t="shared" si="65"/>
        <v>0</v>
      </c>
      <c r="AH195" s="62" t="str">
        <f t="shared" si="66"/>
        <v/>
      </c>
      <c r="AI195" s="33" t="str">
        <f t="shared" si="67"/>
        <v/>
      </c>
      <c r="AJ195" s="33" t="str">
        <f t="shared" si="68"/>
        <v/>
      </c>
      <c r="AK195" s="34">
        <f t="shared" si="69"/>
        <v>793.39</v>
      </c>
      <c r="AL195" s="34">
        <f t="shared" si="70"/>
        <v>844.95</v>
      </c>
      <c r="AM195" s="32">
        <f t="shared" si="71"/>
        <v>233546</v>
      </c>
      <c r="AN195" s="35">
        <f t="shared" si="72"/>
        <v>5.3758495219872974E-3</v>
      </c>
      <c r="AO195" s="32">
        <f t="shared" si="73"/>
        <v>282.6299127689602</v>
      </c>
      <c r="AP195" s="32">
        <f t="shared" si="74"/>
        <v>181255</v>
      </c>
      <c r="AQ195" s="32">
        <f t="shared" si="75"/>
        <v>5040</v>
      </c>
      <c r="AR195" s="32">
        <f t="shared" si="76"/>
        <v>27362.65</v>
      </c>
      <c r="AS195" s="32">
        <f t="shared" si="77"/>
        <v>175932</v>
      </c>
      <c r="AT195" s="36">
        <f t="shared" si="78"/>
        <v>181255</v>
      </c>
      <c r="AU195" s="33"/>
      <c r="AV195" s="33">
        <f t="shared" si="79"/>
        <v>1</v>
      </c>
      <c r="AX195">
        <v>180972</v>
      </c>
      <c r="AY195" s="71">
        <f t="shared" si="80"/>
        <v>1.5637778219835113E-3</v>
      </c>
    </row>
    <row r="196" spans="1:51" ht="15" customHeight="1" x14ac:dyDescent="0.25">
      <c r="A196">
        <v>20</v>
      </c>
      <c r="B196">
        <v>200</v>
      </c>
      <c r="C196" t="s">
        <v>1313</v>
      </c>
      <c r="D196" t="s">
        <v>1314</v>
      </c>
      <c r="E196" s="39" t="s">
        <v>205</v>
      </c>
      <c r="F196" s="32">
        <v>894543</v>
      </c>
      <c r="G196" s="43">
        <v>2970</v>
      </c>
      <c r="H196" s="47">
        <f t="shared" si="54"/>
        <v>3.4727564493172123</v>
      </c>
      <c r="I196">
        <v>175</v>
      </c>
      <c r="J196">
        <v>1208</v>
      </c>
      <c r="K196" s="33">
        <f t="shared" si="55"/>
        <v>14.486799999999999</v>
      </c>
      <c r="L196" s="33">
        <v>1603</v>
      </c>
      <c r="M196" s="33">
        <v>1816</v>
      </c>
      <c r="N196" s="33">
        <v>1954</v>
      </c>
      <c r="O196" s="33">
        <v>2226</v>
      </c>
      <c r="P196" s="40">
        <v>2670</v>
      </c>
      <c r="Q196" s="43">
        <v>2844</v>
      </c>
      <c r="R196" s="40">
        <f t="shared" si="56"/>
        <v>2844</v>
      </c>
      <c r="S196" s="34">
        <f t="shared" si="57"/>
        <v>0</v>
      </c>
      <c r="T196" s="43">
        <v>68232000</v>
      </c>
      <c r="U196" s="43">
        <v>284382900</v>
      </c>
      <c r="V196" s="54">
        <f t="shared" si="58"/>
        <v>23.993003999999999</v>
      </c>
      <c r="W196" s="32">
        <v>408</v>
      </c>
      <c r="X196">
        <v>2864</v>
      </c>
      <c r="Y196">
        <f t="shared" si="59"/>
        <v>14.25</v>
      </c>
      <c r="Z196" s="46">
        <v>3476947</v>
      </c>
      <c r="AA196" s="41">
        <v>2480195</v>
      </c>
      <c r="AB196" s="33">
        <f t="shared" si="60"/>
        <v>0.42007800000000001</v>
      </c>
      <c r="AC196" s="33">
        <f t="shared" si="61"/>
        <v>0.94000000000000006</v>
      </c>
      <c r="AD196" s="33" t="str">
        <f t="shared" si="62"/>
        <v/>
      </c>
      <c r="AE196" s="62">
        <f t="shared" si="63"/>
        <v>963.53902625583794</v>
      </c>
      <c r="AF196" s="62">
        <f t="shared" si="64"/>
        <v>937.23508157899994</v>
      </c>
      <c r="AG196" s="62">
        <f t="shared" si="65"/>
        <v>0</v>
      </c>
      <c r="AH196" s="62">
        <f t="shared" si="66"/>
        <v>938.81331825961024</v>
      </c>
      <c r="AI196" s="33" t="str">
        <f t="shared" si="67"/>
        <v/>
      </c>
      <c r="AJ196" s="33">
        <f t="shared" si="68"/>
        <v>1</v>
      </c>
      <c r="AK196" s="34">
        <f t="shared" si="69"/>
        <v>938.81</v>
      </c>
      <c r="AL196" s="34">
        <f t="shared" si="70"/>
        <v>999.83</v>
      </c>
      <c r="AM196" s="32">
        <f t="shared" si="71"/>
        <v>1508906</v>
      </c>
      <c r="AN196" s="35">
        <f t="shared" si="72"/>
        <v>5.3758495219872974E-3</v>
      </c>
      <c r="AO196" s="32">
        <f t="shared" si="73"/>
        <v>3302.7230398766819</v>
      </c>
      <c r="AP196" s="32">
        <f t="shared" si="74"/>
        <v>897846</v>
      </c>
      <c r="AQ196" s="32">
        <f t="shared" si="75"/>
        <v>29700</v>
      </c>
      <c r="AR196" s="32">
        <f t="shared" si="76"/>
        <v>124009.75</v>
      </c>
      <c r="AS196" s="32">
        <f t="shared" si="77"/>
        <v>864843</v>
      </c>
      <c r="AT196" s="36">
        <f t="shared" si="78"/>
        <v>897846</v>
      </c>
      <c r="AU196" s="33"/>
      <c r="AV196" s="33">
        <f t="shared" si="79"/>
        <v>1</v>
      </c>
      <c r="AX196">
        <v>894543</v>
      </c>
      <c r="AY196" s="71">
        <f t="shared" si="80"/>
        <v>3.6923881803334218E-3</v>
      </c>
    </row>
    <row r="197" spans="1:51" ht="15" customHeight="1" x14ac:dyDescent="0.25">
      <c r="A197">
        <v>20</v>
      </c>
      <c r="B197">
        <v>300</v>
      </c>
      <c r="C197" t="s">
        <v>1597</v>
      </c>
      <c r="D197" t="s">
        <v>1598</v>
      </c>
      <c r="E197" s="39" t="s">
        <v>346</v>
      </c>
      <c r="F197" s="32">
        <v>501406</v>
      </c>
      <c r="G197" s="43">
        <v>1372</v>
      </c>
      <c r="H197" s="47">
        <f t="shared" si="54"/>
        <v>3.1373541113707328</v>
      </c>
      <c r="I197">
        <v>195</v>
      </c>
      <c r="J197">
        <v>595</v>
      </c>
      <c r="K197" s="33">
        <f t="shared" si="55"/>
        <v>32.773099999999999</v>
      </c>
      <c r="L197" s="33">
        <v>939</v>
      </c>
      <c r="M197" s="33">
        <v>1243</v>
      </c>
      <c r="N197" s="33">
        <v>1283</v>
      </c>
      <c r="O197" s="33">
        <v>1325</v>
      </c>
      <c r="P197" s="40">
        <v>1340</v>
      </c>
      <c r="Q197" s="43">
        <v>1364</v>
      </c>
      <c r="R197" s="40">
        <f t="shared" si="56"/>
        <v>1364</v>
      </c>
      <c r="S197" s="34">
        <f t="shared" si="57"/>
        <v>0</v>
      </c>
      <c r="T197" s="43">
        <v>17981700</v>
      </c>
      <c r="U197" s="43">
        <v>115952600</v>
      </c>
      <c r="V197" s="54">
        <f t="shared" si="58"/>
        <v>15.507802</v>
      </c>
      <c r="W197" s="32">
        <v>274</v>
      </c>
      <c r="X197">
        <v>1382</v>
      </c>
      <c r="Y197">
        <f t="shared" si="59"/>
        <v>19.829999999999998</v>
      </c>
      <c r="Z197" s="46">
        <v>1239058</v>
      </c>
      <c r="AA197" s="41">
        <v>1021404</v>
      </c>
      <c r="AB197" s="33">
        <f t="shared" si="60"/>
        <v>0.42007800000000001</v>
      </c>
      <c r="AC197" s="33" t="str">
        <f t="shared" si="61"/>
        <v/>
      </c>
      <c r="AD197" s="33" t="str">
        <f t="shared" si="62"/>
        <v/>
      </c>
      <c r="AE197" s="62">
        <f t="shared" si="63"/>
        <v>889.45636405723337</v>
      </c>
      <c r="AF197" s="62">
        <f t="shared" si="64"/>
        <v>0</v>
      </c>
      <c r="AG197" s="62">
        <f t="shared" si="65"/>
        <v>0</v>
      </c>
      <c r="AH197" s="62" t="str">
        <f t="shared" si="66"/>
        <v/>
      </c>
      <c r="AI197" s="33" t="str">
        <f t="shared" si="67"/>
        <v/>
      </c>
      <c r="AJ197" s="33" t="str">
        <f t="shared" si="68"/>
        <v/>
      </c>
      <c r="AK197" s="34">
        <f t="shared" si="69"/>
        <v>889.46</v>
      </c>
      <c r="AL197" s="34">
        <f t="shared" si="70"/>
        <v>947.27</v>
      </c>
      <c r="AM197" s="32">
        <f t="shared" si="71"/>
        <v>779153</v>
      </c>
      <c r="AN197" s="35">
        <f t="shared" si="72"/>
        <v>5.3758495219872974E-3</v>
      </c>
      <c r="AO197" s="32">
        <f t="shared" si="73"/>
        <v>1493.1260771834059</v>
      </c>
      <c r="AP197" s="32">
        <f t="shared" si="74"/>
        <v>502899</v>
      </c>
      <c r="AQ197" s="32">
        <f t="shared" si="75"/>
        <v>13720</v>
      </c>
      <c r="AR197" s="32">
        <f t="shared" si="76"/>
        <v>51070.200000000004</v>
      </c>
      <c r="AS197" s="32">
        <f t="shared" si="77"/>
        <v>487686</v>
      </c>
      <c r="AT197" s="36">
        <f t="shared" si="78"/>
        <v>502899</v>
      </c>
      <c r="AU197" s="33"/>
      <c r="AV197" s="33">
        <f t="shared" si="79"/>
        <v>1</v>
      </c>
      <c r="AX197">
        <v>501406</v>
      </c>
      <c r="AY197" s="71">
        <f t="shared" si="80"/>
        <v>2.9776269131203056E-3</v>
      </c>
    </row>
    <row r="198" spans="1:51" ht="15" customHeight="1" x14ac:dyDescent="0.25">
      <c r="A198">
        <v>20</v>
      </c>
      <c r="B198">
        <v>400</v>
      </c>
      <c r="C198" t="s">
        <v>1707</v>
      </c>
      <c r="D198" t="s">
        <v>1708</v>
      </c>
      <c r="E198" s="39" t="s">
        <v>401</v>
      </c>
      <c r="F198" s="32">
        <v>1375191</v>
      </c>
      <c r="G198" s="43">
        <v>7220</v>
      </c>
      <c r="H198" s="47">
        <f t="shared" si="54"/>
        <v>3.858537197569639</v>
      </c>
      <c r="I198">
        <v>317</v>
      </c>
      <c r="J198">
        <v>2639</v>
      </c>
      <c r="K198" s="33">
        <f t="shared" si="55"/>
        <v>12.0121</v>
      </c>
      <c r="L198" s="33">
        <v>1883</v>
      </c>
      <c r="M198" s="33">
        <v>2827</v>
      </c>
      <c r="N198" s="33">
        <v>3514</v>
      </c>
      <c r="O198" s="33">
        <v>4398</v>
      </c>
      <c r="P198" s="40">
        <v>5931</v>
      </c>
      <c r="Q198" s="43">
        <v>6851</v>
      </c>
      <c r="R198" s="40">
        <f t="shared" si="56"/>
        <v>6851</v>
      </c>
      <c r="S198" s="34">
        <f t="shared" si="57"/>
        <v>0</v>
      </c>
      <c r="T198" s="43">
        <v>71870600</v>
      </c>
      <c r="U198" s="43">
        <v>777940000</v>
      </c>
      <c r="V198" s="54">
        <f t="shared" si="58"/>
        <v>9.2385789999999997</v>
      </c>
      <c r="W198" s="32">
        <v>924</v>
      </c>
      <c r="X198">
        <v>6964</v>
      </c>
      <c r="Y198">
        <f t="shared" si="59"/>
        <v>13.27</v>
      </c>
      <c r="Z198" s="46">
        <v>8276560</v>
      </c>
      <c r="AA198" s="41">
        <v>4492021</v>
      </c>
      <c r="AB198" s="33">
        <f t="shared" si="60"/>
        <v>0.42007800000000001</v>
      </c>
      <c r="AC198" s="33" t="str">
        <f t="shared" si="61"/>
        <v/>
      </c>
      <c r="AD198" s="33" t="str">
        <f t="shared" si="62"/>
        <v/>
      </c>
      <c r="AE198" s="62">
        <f t="shared" si="63"/>
        <v>0</v>
      </c>
      <c r="AF198" s="62">
        <f t="shared" si="64"/>
        <v>761.90510261275006</v>
      </c>
      <c r="AG198" s="62">
        <f t="shared" si="65"/>
        <v>0</v>
      </c>
      <c r="AH198" s="62" t="str">
        <f t="shared" si="66"/>
        <v/>
      </c>
      <c r="AI198" s="33" t="str">
        <f t="shared" si="67"/>
        <v/>
      </c>
      <c r="AJ198" s="33" t="str">
        <f t="shared" si="68"/>
        <v/>
      </c>
      <c r="AK198" s="34">
        <f t="shared" si="69"/>
        <v>761.91</v>
      </c>
      <c r="AL198" s="34">
        <f t="shared" si="70"/>
        <v>811.43</v>
      </c>
      <c r="AM198" s="32">
        <f t="shared" si="71"/>
        <v>2381724</v>
      </c>
      <c r="AN198" s="35">
        <f t="shared" si="72"/>
        <v>5.3758495219872974E-3</v>
      </c>
      <c r="AO198" s="32">
        <f t="shared" si="73"/>
        <v>5410.9699469144407</v>
      </c>
      <c r="AP198" s="32">
        <f t="shared" si="74"/>
        <v>1380602</v>
      </c>
      <c r="AQ198" s="32">
        <f t="shared" si="75"/>
        <v>72200</v>
      </c>
      <c r="AR198" s="32">
        <f t="shared" si="76"/>
        <v>224601.05000000002</v>
      </c>
      <c r="AS198" s="32">
        <f t="shared" si="77"/>
        <v>1302991</v>
      </c>
      <c r="AT198" s="36">
        <f t="shared" si="78"/>
        <v>1380602</v>
      </c>
      <c r="AU198" s="33"/>
      <c r="AV198" s="33">
        <f t="shared" si="79"/>
        <v>1</v>
      </c>
      <c r="AX198">
        <v>1375191</v>
      </c>
      <c r="AY198" s="71">
        <f t="shared" si="80"/>
        <v>3.9347261580391377E-3</v>
      </c>
    </row>
    <row r="199" spans="1:51" ht="15" customHeight="1" x14ac:dyDescent="0.25">
      <c r="A199">
        <v>20</v>
      </c>
      <c r="B199">
        <v>500</v>
      </c>
      <c r="C199" t="s">
        <v>1875</v>
      </c>
      <c r="D199" t="s">
        <v>1876</v>
      </c>
      <c r="E199" s="39" t="s">
        <v>485</v>
      </c>
      <c r="F199" s="32">
        <v>345427</v>
      </c>
      <c r="G199" s="43">
        <v>1120</v>
      </c>
      <c r="H199" s="47">
        <f t="shared" si="54"/>
        <v>3.0492180226701815</v>
      </c>
      <c r="I199">
        <v>37</v>
      </c>
      <c r="J199">
        <v>384</v>
      </c>
      <c r="K199" s="33">
        <f t="shared" si="55"/>
        <v>9.6353999999999989</v>
      </c>
      <c r="L199" s="33">
        <v>479</v>
      </c>
      <c r="M199" s="33">
        <v>705</v>
      </c>
      <c r="N199" s="33">
        <v>874</v>
      </c>
      <c r="O199" s="33">
        <v>1054</v>
      </c>
      <c r="P199" s="40">
        <v>1197</v>
      </c>
      <c r="Q199" s="43">
        <v>1111</v>
      </c>
      <c r="R199" s="40">
        <f t="shared" si="56"/>
        <v>1197</v>
      </c>
      <c r="S199" s="34">
        <f t="shared" si="57"/>
        <v>6.43</v>
      </c>
      <c r="T199" s="43">
        <v>4735000</v>
      </c>
      <c r="U199" s="43">
        <v>145273300</v>
      </c>
      <c r="V199" s="54">
        <f t="shared" si="58"/>
        <v>3.2593740000000002</v>
      </c>
      <c r="W199" s="32">
        <v>147</v>
      </c>
      <c r="X199">
        <v>1003</v>
      </c>
      <c r="Y199">
        <f t="shared" si="59"/>
        <v>14.66</v>
      </c>
      <c r="Z199" s="46">
        <v>1575733</v>
      </c>
      <c r="AA199" s="41">
        <v>680698</v>
      </c>
      <c r="AB199" s="33">
        <f t="shared" si="60"/>
        <v>0.42007800000000001</v>
      </c>
      <c r="AC199" s="33" t="str">
        <f t="shared" si="61"/>
        <v/>
      </c>
      <c r="AD199" s="33" t="str">
        <f t="shared" si="62"/>
        <v/>
      </c>
      <c r="AE199" s="62">
        <f t="shared" si="63"/>
        <v>869.98912919332167</v>
      </c>
      <c r="AF199" s="62">
        <f t="shared" si="64"/>
        <v>0</v>
      </c>
      <c r="AG199" s="62">
        <f t="shared" si="65"/>
        <v>0</v>
      </c>
      <c r="AH199" s="62" t="str">
        <f t="shared" si="66"/>
        <v/>
      </c>
      <c r="AI199" s="33" t="str">
        <f t="shared" si="67"/>
        <v/>
      </c>
      <c r="AJ199" s="33" t="str">
        <f t="shared" si="68"/>
        <v/>
      </c>
      <c r="AK199" s="34">
        <f t="shared" si="69"/>
        <v>869.99</v>
      </c>
      <c r="AL199" s="34">
        <f t="shared" si="70"/>
        <v>926.53</v>
      </c>
      <c r="AM199" s="32">
        <f t="shared" si="71"/>
        <v>375783</v>
      </c>
      <c r="AN199" s="35">
        <f t="shared" si="72"/>
        <v>5.3758495219872974E-3</v>
      </c>
      <c r="AO199" s="32">
        <f t="shared" si="73"/>
        <v>163.18928808944639</v>
      </c>
      <c r="AP199" s="32">
        <f t="shared" si="74"/>
        <v>345590</v>
      </c>
      <c r="AQ199" s="32">
        <f t="shared" si="75"/>
        <v>11200</v>
      </c>
      <c r="AR199" s="32">
        <f t="shared" si="76"/>
        <v>34034.9</v>
      </c>
      <c r="AS199" s="32">
        <f t="shared" si="77"/>
        <v>334227</v>
      </c>
      <c r="AT199" s="36">
        <f t="shared" si="78"/>
        <v>345590</v>
      </c>
      <c r="AU199" s="33"/>
      <c r="AV199" s="33">
        <f t="shared" si="79"/>
        <v>1</v>
      </c>
      <c r="AX199">
        <v>345427</v>
      </c>
      <c r="AY199" s="71">
        <f t="shared" si="80"/>
        <v>4.7187973146279824E-4</v>
      </c>
    </row>
    <row r="200" spans="1:51" ht="15" customHeight="1" x14ac:dyDescent="0.25">
      <c r="A200">
        <v>20</v>
      </c>
      <c r="B200">
        <v>600</v>
      </c>
      <c r="C200" t="s">
        <v>2537</v>
      </c>
      <c r="D200" t="s">
        <v>2538</v>
      </c>
      <c r="E200" s="39" t="s">
        <v>815</v>
      </c>
      <c r="F200" s="32">
        <v>347761</v>
      </c>
      <c r="G200" s="43">
        <v>847</v>
      </c>
      <c r="H200" s="47">
        <f t="shared" si="54"/>
        <v>2.9278834103307068</v>
      </c>
      <c r="I200">
        <v>158</v>
      </c>
      <c r="J200">
        <v>379</v>
      </c>
      <c r="K200" s="33">
        <f t="shared" si="55"/>
        <v>41.688699999999997</v>
      </c>
      <c r="L200" s="33">
        <v>718</v>
      </c>
      <c r="M200" s="33">
        <v>762</v>
      </c>
      <c r="N200" s="33">
        <v>871</v>
      </c>
      <c r="O200" s="33">
        <v>836</v>
      </c>
      <c r="P200" s="42">
        <v>782</v>
      </c>
      <c r="Q200" s="43">
        <v>861</v>
      </c>
      <c r="R200" s="40">
        <f t="shared" si="56"/>
        <v>871</v>
      </c>
      <c r="S200" s="34">
        <f t="shared" si="57"/>
        <v>2.76</v>
      </c>
      <c r="T200" s="43">
        <v>5286700</v>
      </c>
      <c r="U200" s="43">
        <v>59828300</v>
      </c>
      <c r="V200" s="54">
        <f t="shared" si="58"/>
        <v>8.8364539999999998</v>
      </c>
      <c r="W200" s="32">
        <v>119</v>
      </c>
      <c r="X200">
        <v>753</v>
      </c>
      <c r="Y200">
        <f t="shared" si="59"/>
        <v>15.8</v>
      </c>
      <c r="Z200" s="46">
        <v>594900</v>
      </c>
      <c r="AA200" s="41">
        <v>643448</v>
      </c>
      <c r="AB200" s="33">
        <f t="shared" si="60"/>
        <v>0.42007800000000001</v>
      </c>
      <c r="AC200" s="33" t="str">
        <f t="shared" si="61"/>
        <v/>
      </c>
      <c r="AD200" s="33" t="str">
        <f t="shared" si="62"/>
        <v/>
      </c>
      <c r="AE200" s="62">
        <f t="shared" si="63"/>
        <v>843.18910402361553</v>
      </c>
      <c r="AF200" s="62">
        <f t="shared" si="64"/>
        <v>0</v>
      </c>
      <c r="AG200" s="62">
        <f t="shared" si="65"/>
        <v>0</v>
      </c>
      <c r="AH200" s="62" t="str">
        <f t="shared" si="66"/>
        <v/>
      </c>
      <c r="AI200" s="33" t="str">
        <f t="shared" si="67"/>
        <v/>
      </c>
      <c r="AJ200" s="33" t="str">
        <f t="shared" si="68"/>
        <v/>
      </c>
      <c r="AK200" s="34">
        <f t="shared" si="69"/>
        <v>843.19</v>
      </c>
      <c r="AL200" s="34">
        <f t="shared" si="70"/>
        <v>897.99</v>
      </c>
      <c r="AM200" s="32">
        <f t="shared" si="71"/>
        <v>510693</v>
      </c>
      <c r="AN200" s="35">
        <f t="shared" si="72"/>
        <v>5.3758495219872974E-3</v>
      </c>
      <c r="AO200" s="32">
        <f t="shared" si="73"/>
        <v>875.89791431643437</v>
      </c>
      <c r="AP200" s="32">
        <f t="shared" si="74"/>
        <v>348637</v>
      </c>
      <c r="AQ200" s="32">
        <f t="shared" si="75"/>
        <v>8470</v>
      </c>
      <c r="AR200" s="32">
        <f t="shared" si="76"/>
        <v>32172.400000000001</v>
      </c>
      <c r="AS200" s="32">
        <f t="shared" si="77"/>
        <v>339291</v>
      </c>
      <c r="AT200" s="36">
        <f t="shared" si="78"/>
        <v>348637</v>
      </c>
      <c r="AU200" s="33"/>
      <c r="AV200" s="33">
        <f t="shared" si="79"/>
        <v>1</v>
      </c>
      <c r="AX200">
        <v>347761</v>
      </c>
      <c r="AY200" s="71">
        <f t="shared" si="80"/>
        <v>2.5189713625162107E-3</v>
      </c>
    </row>
    <row r="201" spans="1:51" ht="15" customHeight="1" x14ac:dyDescent="0.25">
      <c r="A201">
        <v>21</v>
      </c>
      <c r="B201">
        <v>100</v>
      </c>
      <c r="C201" t="s">
        <v>925</v>
      </c>
      <c r="D201" t="s">
        <v>926</v>
      </c>
      <c r="E201" s="39" t="s">
        <v>12</v>
      </c>
      <c r="F201" s="32">
        <v>1918512</v>
      </c>
      <c r="G201" s="43">
        <v>14998</v>
      </c>
      <c r="H201" s="47">
        <f t="shared" si="54"/>
        <v>4.1760333492640225</v>
      </c>
      <c r="I201">
        <v>763</v>
      </c>
      <c r="J201">
        <v>7644</v>
      </c>
      <c r="K201" s="33">
        <f t="shared" si="55"/>
        <v>9.9817</v>
      </c>
      <c r="L201" s="33">
        <v>6973</v>
      </c>
      <c r="M201" s="33">
        <v>7608</v>
      </c>
      <c r="N201" s="33">
        <v>7838</v>
      </c>
      <c r="O201" s="33">
        <v>8820</v>
      </c>
      <c r="P201" s="40">
        <v>11070</v>
      </c>
      <c r="Q201" s="43">
        <v>14335</v>
      </c>
      <c r="R201" s="40">
        <f t="shared" si="56"/>
        <v>14335</v>
      </c>
      <c r="S201" s="34">
        <f t="shared" si="57"/>
        <v>0</v>
      </c>
      <c r="T201" s="43">
        <v>631521400</v>
      </c>
      <c r="U201" s="43">
        <v>2505799298</v>
      </c>
      <c r="V201" s="54">
        <f t="shared" si="58"/>
        <v>25.202394000000002</v>
      </c>
      <c r="W201" s="32">
        <v>3360</v>
      </c>
      <c r="X201">
        <v>14579</v>
      </c>
      <c r="Y201">
        <f t="shared" si="59"/>
        <v>23.05</v>
      </c>
      <c r="Z201" s="46">
        <v>30652907</v>
      </c>
      <c r="AA201" s="41">
        <v>9805437</v>
      </c>
      <c r="AB201" s="33">
        <f t="shared" si="60"/>
        <v>0.42007800000000001</v>
      </c>
      <c r="AC201" s="33" t="str">
        <f t="shared" si="61"/>
        <v/>
      </c>
      <c r="AD201" s="33" t="str">
        <f t="shared" si="62"/>
        <v/>
      </c>
      <c r="AE201" s="62">
        <f t="shared" si="63"/>
        <v>0</v>
      </c>
      <c r="AF201" s="62">
        <f t="shared" si="64"/>
        <v>0</v>
      </c>
      <c r="AG201" s="62">
        <f t="shared" si="65"/>
        <v>905.84157223889997</v>
      </c>
      <c r="AH201" s="62" t="str">
        <f t="shared" si="66"/>
        <v/>
      </c>
      <c r="AI201" s="33" t="str">
        <f t="shared" si="67"/>
        <v/>
      </c>
      <c r="AJ201" s="33" t="str">
        <f t="shared" si="68"/>
        <v/>
      </c>
      <c r="AK201" s="34">
        <f t="shared" si="69"/>
        <v>905.84</v>
      </c>
      <c r="AL201" s="34">
        <f t="shared" si="70"/>
        <v>964.71</v>
      </c>
      <c r="AM201" s="32">
        <f t="shared" si="71"/>
        <v>1592109</v>
      </c>
      <c r="AN201" s="35">
        <f t="shared" si="72"/>
        <v>5.3758495219872974E-3</v>
      </c>
      <c r="AO201" s="32">
        <f t="shared" si="73"/>
        <v>-1754.6934115252197</v>
      </c>
      <c r="AP201" s="32">
        <f t="shared" si="74"/>
        <v>1592109</v>
      </c>
      <c r="AQ201" s="32">
        <f t="shared" si="75"/>
        <v>149980</v>
      </c>
      <c r="AR201" s="32">
        <f t="shared" si="76"/>
        <v>490271.85000000003</v>
      </c>
      <c r="AS201" s="32">
        <f t="shared" si="77"/>
        <v>1768532</v>
      </c>
      <c r="AT201" s="36">
        <f t="shared" si="78"/>
        <v>1768532</v>
      </c>
      <c r="AU201" s="33"/>
      <c r="AV201" s="33">
        <f t="shared" si="79"/>
        <v>1</v>
      </c>
      <c r="AX201">
        <v>1918512</v>
      </c>
      <c r="AY201" s="71">
        <f t="shared" si="80"/>
        <v>-7.8175169089377605E-2</v>
      </c>
    </row>
    <row r="202" spans="1:51" ht="15" customHeight="1" x14ac:dyDescent="0.25">
      <c r="A202">
        <v>21</v>
      </c>
      <c r="B202">
        <v>200</v>
      </c>
      <c r="C202" t="s">
        <v>1075</v>
      </c>
      <c r="D202" t="s">
        <v>1076</v>
      </c>
      <c r="E202" s="39" t="s">
        <v>87</v>
      </c>
      <c r="F202" s="32">
        <v>135637</v>
      </c>
      <c r="G202" s="43">
        <v>508</v>
      </c>
      <c r="H202" s="47">
        <f t="shared" si="54"/>
        <v>2.7058637122839193</v>
      </c>
      <c r="I202">
        <v>11</v>
      </c>
      <c r="J202">
        <v>204</v>
      </c>
      <c r="K202" s="33">
        <f t="shared" si="55"/>
        <v>5.3921999999999999</v>
      </c>
      <c r="L202" s="33">
        <v>414</v>
      </c>
      <c r="M202" s="33">
        <v>473</v>
      </c>
      <c r="N202" s="33">
        <v>441</v>
      </c>
      <c r="O202" s="33">
        <v>450</v>
      </c>
      <c r="P202" s="42">
        <v>489</v>
      </c>
      <c r="Q202" s="43">
        <v>501</v>
      </c>
      <c r="R202" s="40">
        <f t="shared" si="56"/>
        <v>501</v>
      </c>
      <c r="S202" s="34">
        <f t="shared" si="57"/>
        <v>0</v>
      </c>
      <c r="T202" s="43">
        <v>9758100</v>
      </c>
      <c r="U202" s="43">
        <v>42066317</v>
      </c>
      <c r="V202" s="54">
        <f t="shared" si="58"/>
        <v>23.196943999999998</v>
      </c>
      <c r="W202" s="32">
        <v>79</v>
      </c>
      <c r="X202">
        <v>462</v>
      </c>
      <c r="Y202">
        <f t="shared" si="59"/>
        <v>17.100000000000001</v>
      </c>
      <c r="Z202" s="46">
        <v>526219</v>
      </c>
      <c r="AA202" s="41">
        <v>392008</v>
      </c>
      <c r="AB202" s="33">
        <f t="shared" si="60"/>
        <v>0.42007800000000001</v>
      </c>
      <c r="AC202" s="33" t="str">
        <f t="shared" si="61"/>
        <v/>
      </c>
      <c r="AD202" s="33" t="str">
        <f t="shared" si="62"/>
        <v/>
      </c>
      <c r="AE202" s="62">
        <f t="shared" si="63"/>
        <v>794.15005917813528</v>
      </c>
      <c r="AF202" s="62">
        <f t="shared" si="64"/>
        <v>0</v>
      </c>
      <c r="AG202" s="62">
        <f t="shared" si="65"/>
        <v>0</v>
      </c>
      <c r="AH202" s="62" t="str">
        <f t="shared" si="66"/>
        <v/>
      </c>
      <c r="AI202" s="33" t="str">
        <f t="shared" si="67"/>
        <v/>
      </c>
      <c r="AJ202" s="33" t="str">
        <f t="shared" si="68"/>
        <v/>
      </c>
      <c r="AK202" s="34">
        <f t="shared" si="69"/>
        <v>794.15</v>
      </c>
      <c r="AL202" s="34">
        <f t="shared" si="70"/>
        <v>845.76</v>
      </c>
      <c r="AM202" s="32">
        <f t="shared" si="71"/>
        <v>208593</v>
      </c>
      <c r="AN202" s="35">
        <f t="shared" si="72"/>
        <v>5.3758495219872974E-3</v>
      </c>
      <c r="AO202" s="32">
        <f t="shared" si="73"/>
        <v>392.20047772610525</v>
      </c>
      <c r="AP202" s="32">
        <f t="shared" si="74"/>
        <v>136029</v>
      </c>
      <c r="AQ202" s="32">
        <f t="shared" si="75"/>
        <v>5080</v>
      </c>
      <c r="AR202" s="32">
        <f t="shared" si="76"/>
        <v>19600.400000000001</v>
      </c>
      <c r="AS202" s="32">
        <f t="shared" si="77"/>
        <v>130557</v>
      </c>
      <c r="AT202" s="36">
        <f t="shared" si="78"/>
        <v>136029</v>
      </c>
      <c r="AU202" s="33"/>
      <c r="AV202" s="33">
        <f t="shared" si="79"/>
        <v>1</v>
      </c>
      <c r="AX202">
        <v>135637</v>
      </c>
      <c r="AY202" s="71">
        <f t="shared" si="80"/>
        <v>2.8900668696594588E-3</v>
      </c>
    </row>
    <row r="203" spans="1:51" ht="15" customHeight="1" x14ac:dyDescent="0.25">
      <c r="A203">
        <v>21</v>
      </c>
      <c r="B203">
        <v>300</v>
      </c>
      <c r="C203" t="s">
        <v>1141</v>
      </c>
      <c r="D203" t="s">
        <v>1142</v>
      </c>
      <c r="E203" s="39" t="s">
        <v>120</v>
      </c>
      <c r="F203" s="32">
        <v>125460</v>
      </c>
      <c r="G203" s="43">
        <v>525</v>
      </c>
      <c r="H203" s="47">
        <f t="shared" si="54"/>
        <v>2.720159303405957</v>
      </c>
      <c r="I203">
        <v>48</v>
      </c>
      <c r="J203">
        <v>213</v>
      </c>
      <c r="K203" s="33">
        <f t="shared" si="55"/>
        <v>22.5352</v>
      </c>
      <c r="L203" s="33">
        <v>278</v>
      </c>
      <c r="M203" s="33">
        <v>364</v>
      </c>
      <c r="N203" s="33">
        <v>361</v>
      </c>
      <c r="O203" s="33">
        <v>329</v>
      </c>
      <c r="P203" s="42">
        <v>502</v>
      </c>
      <c r="Q203" s="43">
        <v>497</v>
      </c>
      <c r="R203" s="40">
        <f t="shared" si="56"/>
        <v>502</v>
      </c>
      <c r="S203" s="34">
        <f t="shared" si="57"/>
        <v>0</v>
      </c>
      <c r="T203" s="43">
        <v>3073300</v>
      </c>
      <c r="U203" s="43">
        <v>38033654</v>
      </c>
      <c r="V203" s="54">
        <f t="shared" si="58"/>
        <v>8.0804749999999999</v>
      </c>
      <c r="W203" s="32">
        <v>49</v>
      </c>
      <c r="X203">
        <v>465</v>
      </c>
      <c r="Y203">
        <f t="shared" si="59"/>
        <v>10.54</v>
      </c>
      <c r="Z203" s="46">
        <v>408223</v>
      </c>
      <c r="AA203" s="41">
        <v>196224</v>
      </c>
      <c r="AB203" s="33">
        <f t="shared" si="60"/>
        <v>0.42007800000000001</v>
      </c>
      <c r="AC203" s="33" t="str">
        <f t="shared" si="61"/>
        <v/>
      </c>
      <c r="AD203" s="33" t="str">
        <f t="shared" si="62"/>
        <v/>
      </c>
      <c r="AE203" s="62">
        <f t="shared" si="63"/>
        <v>797.30762645839752</v>
      </c>
      <c r="AF203" s="62">
        <f t="shared" si="64"/>
        <v>0</v>
      </c>
      <c r="AG203" s="62">
        <f t="shared" si="65"/>
        <v>0</v>
      </c>
      <c r="AH203" s="62" t="str">
        <f t="shared" si="66"/>
        <v/>
      </c>
      <c r="AI203" s="33" t="str">
        <f t="shared" si="67"/>
        <v/>
      </c>
      <c r="AJ203" s="33" t="str">
        <f t="shared" si="68"/>
        <v/>
      </c>
      <c r="AK203" s="34">
        <f t="shared" si="69"/>
        <v>797.31</v>
      </c>
      <c r="AL203" s="34">
        <f t="shared" si="70"/>
        <v>849.13</v>
      </c>
      <c r="AM203" s="32">
        <f t="shared" si="71"/>
        <v>274308</v>
      </c>
      <c r="AN203" s="35">
        <f t="shared" si="72"/>
        <v>5.3758495219872974E-3</v>
      </c>
      <c r="AO203" s="32">
        <f t="shared" si="73"/>
        <v>800.18444964876528</v>
      </c>
      <c r="AP203" s="32">
        <f t="shared" si="74"/>
        <v>126260</v>
      </c>
      <c r="AQ203" s="32">
        <f t="shared" si="75"/>
        <v>5250</v>
      </c>
      <c r="AR203" s="32">
        <f t="shared" si="76"/>
        <v>9811.2000000000007</v>
      </c>
      <c r="AS203" s="32">
        <f t="shared" si="77"/>
        <v>120210</v>
      </c>
      <c r="AT203" s="36">
        <f t="shared" si="78"/>
        <v>126260</v>
      </c>
      <c r="AU203" s="33"/>
      <c r="AV203" s="33">
        <f t="shared" si="79"/>
        <v>1</v>
      </c>
      <c r="AX203">
        <v>125460</v>
      </c>
      <c r="AY203" s="71">
        <f t="shared" si="80"/>
        <v>6.37653435357883E-3</v>
      </c>
    </row>
    <row r="204" spans="1:51" ht="15" customHeight="1" x14ac:dyDescent="0.25">
      <c r="A204">
        <v>21</v>
      </c>
      <c r="B204">
        <v>400</v>
      </c>
      <c r="C204" t="s">
        <v>1403</v>
      </c>
      <c r="D204" t="s">
        <v>1404</v>
      </c>
      <c r="E204" s="39" t="s">
        <v>249</v>
      </c>
      <c r="F204" s="32">
        <v>211164</v>
      </c>
      <c r="G204" s="43">
        <v>592</v>
      </c>
      <c r="H204" s="47">
        <f t="shared" si="54"/>
        <v>2.77232170672292</v>
      </c>
      <c r="I204">
        <v>62</v>
      </c>
      <c r="J204">
        <v>321</v>
      </c>
      <c r="K204" s="33">
        <f t="shared" si="55"/>
        <v>19.314600000000002</v>
      </c>
      <c r="L204" s="33">
        <v>553</v>
      </c>
      <c r="M204" s="33">
        <v>571</v>
      </c>
      <c r="N204" s="33">
        <v>566</v>
      </c>
      <c r="O204" s="33">
        <v>566</v>
      </c>
      <c r="P204" s="42">
        <v>612</v>
      </c>
      <c r="Q204" s="43">
        <v>603</v>
      </c>
      <c r="R204" s="40">
        <f t="shared" si="56"/>
        <v>612</v>
      </c>
      <c r="S204" s="34">
        <f t="shared" si="57"/>
        <v>3.27</v>
      </c>
      <c r="T204" s="43">
        <v>3250200</v>
      </c>
      <c r="U204" s="43">
        <v>33741088</v>
      </c>
      <c r="V204" s="54">
        <f t="shared" si="58"/>
        <v>9.6327660000000002</v>
      </c>
      <c r="W204" s="32">
        <v>169</v>
      </c>
      <c r="X204">
        <v>631</v>
      </c>
      <c r="Y204">
        <f t="shared" si="59"/>
        <v>26.78</v>
      </c>
      <c r="Z204" s="46">
        <v>325250</v>
      </c>
      <c r="AA204" s="41">
        <v>238039</v>
      </c>
      <c r="AB204" s="33">
        <f t="shared" si="60"/>
        <v>0.42007800000000001</v>
      </c>
      <c r="AC204" s="33" t="str">
        <f t="shared" si="61"/>
        <v/>
      </c>
      <c r="AD204" s="33" t="str">
        <f t="shared" si="62"/>
        <v/>
      </c>
      <c r="AE204" s="62">
        <f t="shared" si="63"/>
        <v>808.82910161583834</v>
      </c>
      <c r="AF204" s="62">
        <f t="shared" si="64"/>
        <v>0</v>
      </c>
      <c r="AG204" s="62">
        <f t="shared" si="65"/>
        <v>0</v>
      </c>
      <c r="AH204" s="62" t="str">
        <f t="shared" si="66"/>
        <v/>
      </c>
      <c r="AI204" s="33" t="str">
        <f t="shared" si="67"/>
        <v/>
      </c>
      <c r="AJ204" s="33" t="str">
        <f t="shared" si="68"/>
        <v/>
      </c>
      <c r="AK204" s="34">
        <f t="shared" si="69"/>
        <v>808.83</v>
      </c>
      <c r="AL204" s="34">
        <f t="shared" si="70"/>
        <v>861.4</v>
      </c>
      <c r="AM204" s="32">
        <f t="shared" si="71"/>
        <v>373318</v>
      </c>
      <c r="AN204" s="35">
        <f t="shared" si="72"/>
        <v>5.3758495219872974E-3</v>
      </c>
      <c r="AO204" s="32">
        <f t="shared" si="73"/>
        <v>871.71550338832822</v>
      </c>
      <c r="AP204" s="32">
        <f t="shared" si="74"/>
        <v>212036</v>
      </c>
      <c r="AQ204" s="32">
        <f t="shared" si="75"/>
        <v>5920</v>
      </c>
      <c r="AR204" s="32">
        <f t="shared" si="76"/>
        <v>11901.95</v>
      </c>
      <c r="AS204" s="32">
        <f t="shared" si="77"/>
        <v>205244</v>
      </c>
      <c r="AT204" s="36">
        <f t="shared" si="78"/>
        <v>212036</v>
      </c>
      <c r="AU204" s="33"/>
      <c r="AV204" s="33">
        <f t="shared" si="79"/>
        <v>1</v>
      </c>
      <c r="AX204">
        <v>211164</v>
      </c>
      <c r="AY204" s="71">
        <f t="shared" si="80"/>
        <v>4.1294917694303952E-3</v>
      </c>
    </row>
    <row r="205" spans="1:51" ht="15" customHeight="1" x14ac:dyDescent="0.25">
      <c r="A205">
        <v>21</v>
      </c>
      <c r="B205">
        <v>500</v>
      </c>
      <c r="C205" t="s">
        <v>1445</v>
      </c>
      <c r="D205" t="s">
        <v>1446</v>
      </c>
      <c r="E205" s="39" t="s">
        <v>270</v>
      </c>
      <c r="F205" s="32">
        <v>0</v>
      </c>
      <c r="G205" s="43">
        <v>186</v>
      </c>
      <c r="H205" s="47">
        <f t="shared" ref="H205:H268" si="81">LOG10(G205)</f>
        <v>2.2695129442179165</v>
      </c>
      <c r="I205">
        <v>18</v>
      </c>
      <c r="J205">
        <v>128</v>
      </c>
      <c r="K205" s="33">
        <f t="shared" ref="K205:K268" si="82">ROUND(I205/J205,6)*100</f>
        <v>14.0625</v>
      </c>
      <c r="L205" s="33">
        <v>158</v>
      </c>
      <c r="M205" s="33">
        <v>191</v>
      </c>
      <c r="N205" s="33">
        <v>171</v>
      </c>
      <c r="O205" s="33">
        <v>197</v>
      </c>
      <c r="P205" s="42">
        <v>185</v>
      </c>
      <c r="Q205" s="43">
        <v>170</v>
      </c>
      <c r="R205" s="40">
        <f t="shared" ref="R205:R268" si="83">MAX(L205:Q205)</f>
        <v>197</v>
      </c>
      <c r="S205" s="34">
        <f t="shared" ref="S205:S268" si="84">ROUND(IF(100*(1-(G205/R205))&lt;0,0,100*(1-G205/R205)),2)</f>
        <v>5.58</v>
      </c>
      <c r="T205" s="43">
        <v>2889300</v>
      </c>
      <c r="U205" s="43">
        <v>50054602</v>
      </c>
      <c r="V205" s="54">
        <f t="shared" ref="V205:V268" si="85">ROUND(T205/U205*100,6)</f>
        <v>5.7722959999999999</v>
      </c>
      <c r="W205" s="32">
        <v>43</v>
      </c>
      <c r="X205">
        <v>140</v>
      </c>
      <c r="Y205">
        <f t="shared" ref="Y205:Y268" si="86">ROUND(W205/X205*100,2)</f>
        <v>30.71</v>
      </c>
      <c r="Z205" s="46">
        <v>496955</v>
      </c>
      <c r="AA205" s="41">
        <v>200513</v>
      </c>
      <c r="AB205" s="33">
        <f t="shared" ref="AB205:AB268" si="87">ROUND(AA$11/Z$11,6)</f>
        <v>0.42007800000000001</v>
      </c>
      <c r="AC205" s="33" t="str">
        <f t="shared" ref="AC205:AC268" si="88">IF(AND(2500&lt;=G205,G205&lt;3000),(G205-2500)*0.002,"")</f>
        <v/>
      </c>
      <c r="AD205" s="33" t="str">
        <f t="shared" ref="AD205:AD268" si="89">IF(AND(10000&lt;=G205,G205&lt;11000),(11000-G205)*0.001,"")</f>
        <v/>
      </c>
      <c r="AE205" s="62">
        <f t="shared" ref="AE205:AE268" si="90">IF(G205&lt;3000, 196.487+(220.877*H205),0)</f>
        <v>697.77021058002072</v>
      </c>
      <c r="AF205" s="62">
        <f t="shared" ref="AF205:AF268" si="91">IF((AND(2500&lt;=G205,G205&lt;11000)),1.15*(497.308+(6.667*K205)+(9.215*V205)+(16.081*S205)),0)</f>
        <v>0</v>
      </c>
      <c r="AG205" s="62">
        <f t="shared" ref="AG205:AG268" si="92">IF(G205&gt;=10000,1.15*(293.056+(8.572*K205)+(11.494*Y205)+(5.719*V205)+(9.484*S205)),0)</f>
        <v>0</v>
      </c>
      <c r="AH205" s="62" t="str">
        <f t="shared" ref="AH205:AH268" si="93">IF(AND(2500&lt;=G205,G205&lt;3000),(AC205*AF205)+((1-AC205)*AE205),"")</f>
        <v/>
      </c>
      <c r="AI205" s="33" t="str">
        <f t="shared" ref="AI205:AI268" si="94">IF(AND(10000&lt;=G205,G205&lt;11000),(AD205*AF205)+(AG205*(1-AD205)),"")</f>
        <v/>
      </c>
      <c r="AJ205" s="33" t="str">
        <f t="shared" ref="AJ205:AJ268" si="95">IF(AND(AC205="",AD205=""),"",1)</f>
        <v/>
      </c>
      <c r="AK205" s="34">
        <f t="shared" ref="AK205:AK268" si="96">ROUND(IF(AJ205="",MAX(AE205,AF205,AG205),MAX(AH205,AI205)),2)</f>
        <v>697.77</v>
      </c>
      <c r="AL205" s="34">
        <f t="shared" ref="AL205:AL268" si="97">ROUND(AK205*AL$2,2)</f>
        <v>743.12</v>
      </c>
      <c r="AM205" s="32">
        <f t="shared" ref="AM205:AM268" si="98">ROUND(IF((AL205*G205)-(Z205*AB205)&lt;0,0,(AL205*G205)-(Z205*AB205)),0)</f>
        <v>0</v>
      </c>
      <c r="AN205" s="35">
        <f t="shared" ref="AN205:AN268" si="99">$AN$11</f>
        <v>5.3758495219872974E-3</v>
      </c>
      <c r="AO205" s="32">
        <f t="shared" ref="AO205:AO268" si="100">(AM205-F205)*AN205</f>
        <v>0</v>
      </c>
      <c r="AP205" s="32">
        <f t="shared" ref="AP205:AP268" si="101">ROUND(MAX(IF(F205&lt;AM205,F205+AO205,AM205),0),0)</f>
        <v>0</v>
      </c>
      <c r="AQ205" s="32">
        <f t="shared" ref="AQ205:AQ268" si="102">10*G205</f>
        <v>1860</v>
      </c>
      <c r="AR205" s="32">
        <f t="shared" ref="AR205:AR268" si="103">0.05*AA205</f>
        <v>10025.650000000001</v>
      </c>
      <c r="AS205" s="32">
        <f t="shared" ref="AS205:AS268" si="104">ROUND(MAX(F205-MIN(AQ205:AR205)),0)</f>
        <v>-1860</v>
      </c>
      <c r="AT205" s="36">
        <f t="shared" ref="AT205:AT268" si="105">MAX(AP205,AS205)</f>
        <v>0</v>
      </c>
      <c r="AU205" s="33"/>
      <c r="AV205" s="33">
        <f t="shared" ref="AV205:AV268" si="106">IF(AT205&gt;0,1,0)</f>
        <v>0</v>
      </c>
      <c r="AX205">
        <v>0</v>
      </c>
      <c r="AY205" s="71" t="e">
        <f t="shared" si="80"/>
        <v>#DIV/0!</v>
      </c>
    </row>
    <row r="206" spans="1:51" ht="15" customHeight="1" x14ac:dyDescent="0.25">
      <c r="A206">
        <v>21</v>
      </c>
      <c r="B206">
        <v>600</v>
      </c>
      <c r="C206" t="s">
        <v>1475</v>
      </c>
      <c r="D206" t="s">
        <v>1476</v>
      </c>
      <c r="E206" s="39" t="s">
        <v>285</v>
      </c>
      <c r="F206" s="32">
        <v>68115</v>
      </c>
      <c r="G206" s="43">
        <v>343</v>
      </c>
      <c r="H206" s="47">
        <f t="shared" si="81"/>
        <v>2.5352941200427703</v>
      </c>
      <c r="I206">
        <v>46</v>
      </c>
      <c r="J206">
        <v>177</v>
      </c>
      <c r="K206" s="33">
        <f t="shared" si="82"/>
        <v>25.988699999999998</v>
      </c>
      <c r="L206" s="33">
        <v>198</v>
      </c>
      <c r="M206" s="33">
        <v>284</v>
      </c>
      <c r="N206" s="33">
        <v>203</v>
      </c>
      <c r="O206" s="33">
        <v>281</v>
      </c>
      <c r="P206" s="42">
        <v>354</v>
      </c>
      <c r="Q206" s="43">
        <v>349</v>
      </c>
      <c r="R206" s="40">
        <f t="shared" si="83"/>
        <v>354</v>
      </c>
      <c r="S206" s="34">
        <f t="shared" si="84"/>
        <v>3.11</v>
      </c>
      <c r="T206" s="43">
        <v>8223200</v>
      </c>
      <c r="U206" s="43">
        <v>30921655</v>
      </c>
      <c r="V206" s="54">
        <f t="shared" si="85"/>
        <v>26.593661000000001</v>
      </c>
      <c r="W206" s="32">
        <v>59</v>
      </c>
      <c r="X206">
        <v>295</v>
      </c>
      <c r="Y206">
        <f t="shared" si="86"/>
        <v>20</v>
      </c>
      <c r="Z206" s="46">
        <v>405640</v>
      </c>
      <c r="AA206" s="41">
        <v>164719</v>
      </c>
      <c r="AB206" s="33">
        <f t="shared" si="87"/>
        <v>0.42007800000000001</v>
      </c>
      <c r="AC206" s="33" t="str">
        <f t="shared" si="88"/>
        <v/>
      </c>
      <c r="AD206" s="33" t="str">
        <f t="shared" si="89"/>
        <v/>
      </c>
      <c r="AE206" s="62">
        <f t="shared" si="90"/>
        <v>756.475159352687</v>
      </c>
      <c r="AF206" s="62">
        <f t="shared" si="91"/>
        <v>0</v>
      </c>
      <c r="AG206" s="62">
        <f t="shared" si="92"/>
        <v>0</v>
      </c>
      <c r="AH206" s="62" t="str">
        <f t="shared" si="93"/>
        <v/>
      </c>
      <c r="AI206" s="33" t="str">
        <f t="shared" si="94"/>
        <v/>
      </c>
      <c r="AJ206" s="33" t="str">
        <f t="shared" si="95"/>
        <v/>
      </c>
      <c r="AK206" s="34">
        <f t="shared" si="96"/>
        <v>756.48</v>
      </c>
      <c r="AL206" s="34">
        <f t="shared" si="97"/>
        <v>805.65</v>
      </c>
      <c r="AM206" s="32">
        <f t="shared" si="98"/>
        <v>105938</v>
      </c>
      <c r="AN206" s="35">
        <f t="shared" si="99"/>
        <v>5.3758495219872974E-3</v>
      </c>
      <c r="AO206" s="32">
        <f t="shared" si="100"/>
        <v>203.33075647012555</v>
      </c>
      <c r="AP206" s="32">
        <f t="shared" si="101"/>
        <v>68318</v>
      </c>
      <c r="AQ206" s="32">
        <f t="shared" si="102"/>
        <v>3430</v>
      </c>
      <c r="AR206" s="32">
        <f t="shared" si="103"/>
        <v>8235.9500000000007</v>
      </c>
      <c r="AS206" s="32">
        <f t="shared" si="104"/>
        <v>64685</v>
      </c>
      <c r="AT206" s="36">
        <f t="shared" si="105"/>
        <v>68318</v>
      </c>
      <c r="AU206" s="33"/>
      <c r="AV206" s="33">
        <f t="shared" si="106"/>
        <v>1</v>
      </c>
      <c r="AX206">
        <v>68115</v>
      </c>
      <c r="AY206" s="71">
        <f t="shared" ref="AY206:AY269" si="107">(AT206-AX206)/AX206</f>
        <v>2.9802539822359245E-3</v>
      </c>
    </row>
    <row r="207" spans="1:51" ht="15" customHeight="1" x14ac:dyDescent="0.25">
      <c r="A207">
        <v>21</v>
      </c>
      <c r="B207">
        <v>800</v>
      </c>
      <c r="C207" t="s">
        <v>1719</v>
      </c>
      <c r="D207" t="s">
        <v>1720</v>
      </c>
      <c r="E207" s="39" t="s">
        <v>407</v>
      </c>
      <c r="F207" s="32">
        <v>77575</v>
      </c>
      <c r="G207" s="43">
        <v>260</v>
      </c>
      <c r="H207" s="47">
        <f t="shared" si="81"/>
        <v>2.4149733479708178</v>
      </c>
      <c r="I207">
        <v>69</v>
      </c>
      <c r="J207">
        <v>139</v>
      </c>
      <c r="K207" s="33">
        <f t="shared" si="82"/>
        <v>49.640299999999996</v>
      </c>
      <c r="L207" s="33">
        <v>308</v>
      </c>
      <c r="M207" s="33">
        <v>331</v>
      </c>
      <c r="N207" s="33">
        <v>295</v>
      </c>
      <c r="O207" s="33">
        <v>286</v>
      </c>
      <c r="P207" s="42">
        <v>292</v>
      </c>
      <c r="Q207" s="43">
        <v>266</v>
      </c>
      <c r="R207" s="40">
        <f t="shared" si="83"/>
        <v>331</v>
      </c>
      <c r="S207" s="34">
        <f t="shared" si="84"/>
        <v>21.45</v>
      </c>
      <c r="T207" s="43">
        <v>3336300</v>
      </c>
      <c r="U207" s="43">
        <v>14981630</v>
      </c>
      <c r="V207" s="54">
        <f t="shared" si="85"/>
        <v>22.269272000000001</v>
      </c>
      <c r="W207" s="32">
        <v>43</v>
      </c>
      <c r="X207">
        <v>267</v>
      </c>
      <c r="Y207">
        <f t="shared" si="86"/>
        <v>16.100000000000001</v>
      </c>
      <c r="Z207" s="46">
        <v>186675</v>
      </c>
      <c r="AA207" s="41">
        <v>64314</v>
      </c>
      <c r="AB207" s="33">
        <f t="shared" si="87"/>
        <v>0.42007800000000001</v>
      </c>
      <c r="AC207" s="33" t="str">
        <f t="shared" si="88"/>
        <v/>
      </c>
      <c r="AD207" s="33" t="str">
        <f t="shared" si="89"/>
        <v/>
      </c>
      <c r="AE207" s="62">
        <f t="shared" si="90"/>
        <v>729.89906817975032</v>
      </c>
      <c r="AF207" s="62">
        <f t="shared" si="91"/>
        <v>0</v>
      </c>
      <c r="AG207" s="62">
        <f t="shared" si="92"/>
        <v>0</v>
      </c>
      <c r="AH207" s="62" t="str">
        <f t="shared" si="93"/>
        <v/>
      </c>
      <c r="AI207" s="33" t="str">
        <f t="shared" si="94"/>
        <v/>
      </c>
      <c r="AJ207" s="33" t="str">
        <f t="shared" si="95"/>
        <v/>
      </c>
      <c r="AK207" s="34">
        <f t="shared" si="96"/>
        <v>729.9</v>
      </c>
      <c r="AL207" s="34">
        <f t="shared" si="97"/>
        <v>777.34</v>
      </c>
      <c r="AM207" s="32">
        <f t="shared" si="98"/>
        <v>123690</v>
      </c>
      <c r="AN207" s="35">
        <f t="shared" si="99"/>
        <v>5.3758495219872974E-3</v>
      </c>
      <c r="AO207" s="32">
        <f t="shared" si="100"/>
        <v>247.90730070644423</v>
      </c>
      <c r="AP207" s="32">
        <f t="shared" si="101"/>
        <v>77823</v>
      </c>
      <c r="AQ207" s="32">
        <f t="shared" si="102"/>
        <v>2600</v>
      </c>
      <c r="AR207" s="32">
        <f t="shared" si="103"/>
        <v>3215.7000000000003</v>
      </c>
      <c r="AS207" s="32">
        <f t="shared" si="104"/>
        <v>74975</v>
      </c>
      <c r="AT207" s="36">
        <f t="shared" si="105"/>
        <v>77823</v>
      </c>
      <c r="AU207" s="33"/>
      <c r="AV207" s="33">
        <f t="shared" si="106"/>
        <v>1</v>
      </c>
      <c r="AX207">
        <v>77575</v>
      </c>
      <c r="AY207" s="71">
        <f t="shared" si="107"/>
        <v>3.1969062197873027E-3</v>
      </c>
    </row>
    <row r="208" spans="1:51" ht="15" customHeight="1" x14ac:dyDescent="0.25">
      <c r="A208">
        <v>21</v>
      </c>
      <c r="B208">
        <v>1000</v>
      </c>
      <c r="C208" t="s">
        <v>1939</v>
      </c>
      <c r="D208" t="s">
        <v>1940</v>
      </c>
      <c r="E208" s="39" t="s">
        <v>517</v>
      </c>
      <c r="F208" s="32">
        <v>13855</v>
      </c>
      <c r="G208" s="43">
        <v>98</v>
      </c>
      <c r="H208" s="47">
        <f t="shared" si="81"/>
        <v>1.9912260756924949</v>
      </c>
      <c r="I208">
        <v>11</v>
      </c>
      <c r="J208">
        <v>41</v>
      </c>
      <c r="K208" s="33">
        <f t="shared" si="82"/>
        <v>26.8293</v>
      </c>
      <c r="L208" s="33">
        <v>109</v>
      </c>
      <c r="M208" s="33">
        <v>124</v>
      </c>
      <c r="N208" s="33">
        <v>104</v>
      </c>
      <c r="O208" s="33">
        <v>115</v>
      </c>
      <c r="P208" s="42">
        <v>106</v>
      </c>
      <c r="Q208" s="43">
        <v>100</v>
      </c>
      <c r="R208" s="40">
        <f t="shared" si="83"/>
        <v>124</v>
      </c>
      <c r="S208" s="34">
        <f t="shared" si="84"/>
        <v>20.97</v>
      </c>
      <c r="T208" s="43">
        <v>1494600</v>
      </c>
      <c r="U208" s="43">
        <v>10673640</v>
      </c>
      <c r="V208" s="54">
        <f t="shared" si="85"/>
        <v>14.002720999999999</v>
      </c>
      <c r="W208" s="32">
        <v>16</v>
      </c>
      <c r="X208">
        <v>99</v>
      </c>
      <c r="Y208">
        <f t="shared" si="86"/>
        <v>16.16</v>
      </c>
      <c r="Z208" s="46">
        <v>115950</v>
      </c>
      <c r="AA208" s="41">
        <v>24792</v>
      </c>
      <c r="AB208" s="33">
        <f t="shared" si="87"/>
        <v>0.42007800000000001</v>
      </c>
      <c r="AC208" s="33" t="str">
        <f t="shared" si="88"/>
        <v/>
      </c>
      <c r="AD208" s="33" t="str">
        <f t="shared" si="89"/>
        <v/>
      </c>
      <c r="AE208" s="62">
        <f t="shared" si="90"/>
        <v>636.30304192073118</v>
      </c>
      <c r="AF208" s="62">
        <f t="shared" si="91"/>
        <v>0</v>
      </c>
      <c r="AG208" s="62">
        <f t="shared" si="92"/>
        <v>0</v>
      </c>
      <c r="AH208" s="62" t="str">
        <f t="shared" si="93"/>
        <v/>
      </c>
      <c r="AI208" s="33" t="str">
        <f t="shared" si="94"/>
        <v/>
      </c>
      <c r="AJ208" s="33" t="str">
        <f t="shared" si="95"/>
        <v/>
      </c>
      <c r="AK208" s="34">
        <f t="shared" si="96"/>
        <v>636.29999999999995</v>
      </c>
      <c r="AL208" s="34">
        <f t="shared" si="97"/>
        <v>677.66</v>
      </c>
      <c r="AM208" s="32">
        <f t="shared" si="98"/>
        <v>17703</v>
      </c>
      <c r="AN208" s="35">
        <f t="shared" si="99"/>
        <v>5.3758495219872974E-3</v>
      </c>
      <c r="AO208" s="32">
        <f t="shared" si="100"/>
        <v>20.686268960607119</v>
      </c>
      <c r="AP208" s="32">
        <f t="shared" si="101"/>
        <v>13876</v>
      </c>
      <c r="AQ208" s="32">
        <f t="shared" si="102"/>
        <v>980</v>
      </c>
      <c r="AR208" s="32">
        <f t="shared" si="103"/>
        <v>1239.6000000000001</v>
      </c>
      <c r="AS208" s="32">
        <f t="shared" si="104"/>
        <v>12875</v>
      </c>
      <c r="AT208" s="36">
        <f t="shared" si="105"/>
        <v>13876</v>
      </c>
      <c r="AU208" s="33"/>
      <c r="AV208" s="33">
        <f t="shared" si="106"/>
        <v>1</v>
      </c>
      <c r="AX208">
        <v>13855</v>
      </c>
      <c r="AY208" s="71">
        <f t="shared" si="107"/>
        <v>1.5156983038614219E-3</v>
      </c>
    </row>
    <row r="209" spans="1:51" ht="15" customHeight="1" x14ac:dyDescent="0.25">
      <c r="A209">
        <v>21</v>
      </c>
      <c r="B209">
        <v>1100</v>
      </c>
      <c r="C209" t="s">
        <v>1945</v>
      </c>
      <c r="D209" t="s">
        <v>1946</v>
      </c>
      <c r="E209" s="39" t="s">
        <v>520</v>
      </c>
      <c r="F209" s="32">
        <v>96942</v>
      </c>
      <c r="G209" s="43">
        <v>447</v>
      </c>
      <c r="H209" s="47">
        <f t="shared" si="81"/>
        <v>2.6503075231319366</v>
      </c>
      <c r="I209">
        <v>23</v>
      </c>
      <c r="J209">
        <v>166</v>
      </c>
      <c r="K209" s="33">
        <f t="shared" si="82"/>
        <v>13.855400000000001</v>
      </c>
      <c r="L209" s="33">
        <v>172</v>
      </c>
      <c r="M209" s="33">
        <v>187</v>
      </c>
      <c r="N209" s="33">
        <v>181</v>
      </c>
      <c r="O209" s="33">
        <v>279</v>
      </c>
      <c r="P209" s="42">
        <v>424</v>
      </c>
      <c r="Q209" s="43">
        <v>431</v>
      </c>
      <c r="R209" s="40">
        <f t="shared" si="83"/>
        <v>431</v>
      </c>
      <c r="S209" s="34">
        <f t="shared" si="84"/>
        <v>0</v>
      </c>
      <c r="T209" s="43">
        <v>5624300</v>
      </c>
      <c r="U209" s="43">
        <v>39596571</v>
      </c>
      <c r="V209" s="54">
        <f t="shared" si="85"/>
        <v>14.204008</v>
      </c>
      <c r="W209" s="32">
        <v>54</v>
      </c>
      <c r="X209">
        <v>433</v>
      </c>
      <c r="Y209">
        <f t="shared" si="86"/>
        <v>12.47</v>
      </c>
      <c r="Z209" s="46">
        <v>387424</v>
      </c>
      <c r="AA209" s="41">
        <v>135995</v>
      </c>
      <c r="AB209" s="33">
        <f t="shared" si="87"/>
        <v>0.42007800000000001</v>
      </c>
      <c r="AC209" s="33" t="str">
        <f t="shared" si="88"/>
        <v/>
      </c>
      <c r="AD209" s="33" t="str">
        <f t="shared" si="89"/>
        <v/>
      </c>
      <c r="AE209" s="62">
        <f t="shared" si="90"/>
        <v>781.87897478681271</v>
      </c>
      <c r="AF209" s="62">
        <f t="shared" si="91"/>
        <v>0</v>
      </c>
      <c r="AG209" s="62">
        <f t="shared" si="92"/>
        <v>0</v>
      </c>
      <c r="AH209" s="62" t="str">
        <f t="shared" si="93"/>
        <v/>
      </c>
      <c r="AI209" s="33" t="str">
        <f t="shared" si="94"/>
        <v/>
      </c>
      <c r="AJ209" s="33" t="str">
        <f t="shared" si="95"/>
        <v/>
      </c>
      <c r="AK209" s="34">
        <f t="shared" si="96"/>
        <v>781.88</v>
      </c>
      <c r="AL209" s="34">
        <f t="shared" si="97"/>
        <v>832.7</v>
      </c>
      <c r="AM209" s="32">
        <f t="shared" si="98"/>
        <v>209469</v>
      </c>
      <c r="AN209" s="35">
        <f t="shared" si="99"/>
        <v>5.3758495219872974E-3</v>
      </c>
      <c r="AO209" s="32">
        <f t="shared" si="100"/>
        <v>604.92821916066464</v>
      </c>
      <c r="AP209" s="32">
        <f t="shared" si="101"/>
        <v>97547</v>
      </c>
      <c r="AQ209" s="32">
        <f t="shared" si="102"/>
        <v>4470</v>
      </c>
      <c r="AR209" s="32">
        <f t="shared" si="103"/>
        <v>6799.75</v>
      </c>
      <c r="AS209" s="32">
        <f t="shared" si="104"/>
        <v>92472</v>
      </c>
      <c r="AT209" s="36">
        <f t="shared" si="105"/>
        <v>97547</v>
      </c>
      <c r="AU209" s="33"/>
      <c r="AV209" s="33">
        <f t="shared" si="106"/>
        <v>1</v>
      </c>
      <c r="AX209">
        <v>96942</v>
      </c>
      <c r="AY209" s="71">
        <f t="shared" si="107"/>
        <v>6.2408450413649402E-3</v>
      </c>
    </row>
    <row r="210" spans="1:51" ht="15" customHeight="1" x14ac:dyDescent="0.25">
      <c r="A210">
        <v>21</v>
      </c>
      <c r="B210">
        <v>1200</v>
      </c>
      <c r="C210" t="s">
        <v>2007</v>
      </c>
      <c r="D210" t="s">
        <v>2008</v>
      </c>
      <c r="E210" s="39" t="s">
        <v>551</v>
      </c>
      <c r="F210" s="32">
        <v>39076</v>
      </c>
      <c r="G210" s="43">
        <v>179</v>
      </c>
      <c r="H210" s="47">
        <f t="shared" si="81"/>
        <v>2.2528530309798933</v>
      </c>
      <c r="I210">
        <v>28</v>
      </c>
      <c r="J210">
        <v>71</v>
      </c>
      <c r="K210" s="33">
        <f t="shared" si="82"/>
        <v>39.436599999999999</v>
      </c>
      <c r="L210" s="33">
        <v>175</v>
      </c>
      <c r="M210" s="33">
        <v>209</v>
      </c>
      <c r="N210" s="33">
        <v>177</v>
      </c>
      <c r="O210" s="33">
        <v>172</v>
      </c>
      <c r="P210" s="42">
        <v>187</v>
      </c>
      <c r="Q210" s="43">
        <v>182</v>
      </c>
      <c r="R210" s="40">
        <f t="shared" si="83"/>
        <v>209</v>
      </c>
      <c r="S210" s="34">
        <f t="shared" si="84"/>
        <v>14.35</v>
      </c>
      <c r="T210" s="43">
        <v>1577900</v>
      </c>
      <c r="U210" s="43">
        <v>13751849</v>
      </c>
      <c r="V210" s="54">
        <f t="shared" si="85"/>
        <v>11.474093</v>
      </c>
      <c r="W210" s="32">
        <v>13</v>
      </c>
      <c r="X210">
        <v>113</v>
      </c>
      <c r="Y210">
        <f t="shared" si="86"/>
        <v>11.5</v>
      </c>
      <c r="Z210" s="46">
        <v>133074</v>
      </c>
      <c r="AA210" s="41">
        <v>42527</v>
      </c>
      <c r="AB210" s="33">
        <f t="shared" si="87"/>
        <v>0.42007800000000001</v>
      </c>
      <c r="AC210" s="33" t="str">
        <f t="shared" si="88"/>
        <v/>
      </c>
      <c r="AD210" s="33" t="str">
        <f t="shared" si="89"/>
        <v/>
      </c>
      <c r="AE210" s="62">
        <f t="shared" si="90"/>
        <v>694.09041892374591</v>
      </c>
      <c r="AF210" s="62">
        <f t="shared" si="91"/>
        <v>0</v>
      </c>
      <c r="AG210" s="62">
        <f t="shared" si="92"/>
        <v>0</v>
      </c>
      <c r="AH210" s="62" t="str">
        <f t="shared" si="93"/>
        <v/>
      </c>
      <c r="AI210" s="33" t="str">
        <f t="shared" si="94"/>
        <v/>
      </c>
      <c r="AJ210" s="33" t="str">
        <f t="shared" si="95"/>
        <v/>
      </c>
      <c r="AK210" s="34">
        <f t="shared" si="96"/>
        <v>694.09</v>
      </c>
      <c r="AL210" s="34">
        <f t="shared" si="97"/>
        <v>739.2</v>
      </c>
      <c r="AM210" s="32">
        <f t="shared" si="98"/>
        <v>76415</v>
      </c>
      <c r="AN210" s="35">
        <f t="shared" si="99"/>
        <v>5.3758495219872974E-3</v>
      </c>
      <c r="AO210" s="32">
        <f t="shared" si="100"/>
        <v>200.72884530148369</v>
      </c>
      <c r="AP210" s="32">
        <f t="shared" si="101"/>
        <v>39277</v>
      </c>
      <c r="AQ210" s="32">
        <f t="shared" si="102"/>
        <v>1790</v>
      </c>
      <c r="AR210" s="32">
        <f t="shared" si="103"/>
        <v>2126.35</v>
      </c>
      <c r="AS210" s="32">
        <f t="shared" si="104"/>
        <v>37286</v>
      </c>
      <c r="AT210" s="36">
        <f t="shared" si="105"/>
        <v>39277</v>
      </c>
      <c r="AU210" s="33"/>
      <c r="AV210" s="33">
        <f t="shared" si="106"/>
        <v>1</v>
      </c>
      <c r="AX210">
        <v>39076</v>
      </c>
      <c r="AY210" s="71">
        <f t="shared" si="107"/>
        <v>5.1438222950148426E-3</v>
      </c>
    </row>
    <row r="211" spans="1:51" ht="15" customHeight="1" x14ac:dyDescent="0.25">
      <c r="A211">
        <v>21</v>
      </c>
      <c r="B211">
        <v>8200</v>
      </c>
      <c r="C211" t="s">
        <v>2099</v>
      </c>
      <c r="D211" t="s">
        <v>2100</v>
      </c>
      <c r="E211" s="39" t="s">
        <v>597</v>
      </c>
      <c r="F211" s="32">
        <v>593531</v>
      </c>
      <c r="G211" s="43">
        <v>1756</v>
      </c>
      <c r="H211" s="47">
        <f t="shared" si="81"/>
        <v>3.2445245115700838</v>
      </c>
      <c r="I211">
        <v>275</v>
      </c>
      <c r="J211">
        <v>1058</v>
      </c>
      <c r="K211" s="33">
        <f t="shared" si="82"/>
        <v>25.9924</v>
      </c>
      <c r="L211" s="33">
        <v>1306</v>
      </c>
      <c r="M211" s="33">
        <v>1355</v>
      </c>
      <c r="N211" s="33">
        <v>1256</v>
      </c>
      <c r="O211" s="33">
        <v>1567</v>
      </c>
      <c r="P211" s="40">
        <v>1740</v>
      </c>
      <c r="Q211" s="43">
        <v>1771</v>
      </c>
      <c r="R211" s="40">
        <f t="shared" si="83"/>
        <v>1771</v>
      </c>
      <c r="S211" s="34">
        <f t="shared" si="84"/>
        <v>0.85</v>
      </c>
      <c r="T211" s="43">
        <v>16328100</v>
      </c>
      <c r="U211" s="43">
        <v>171430894</v>
      </c>
      <c r="V211" s="54">
        <f t="shared" si="85"/>
        <v>9.5245960000000007</v>
      </c>
      <c r="W211" s="32">
        <v>455</v>
      </c>
      <c r="X211">
        <v>1667</v>
      </c>
      <c r="Y211">
        <f t="shared" si="86"/>
        <v>27.29</v>
      </c>
      <c r="Z211" s="46">
        <v>1775330</v>
      </c>
      <c r="AA211" s="41">
        <v>880204</v>
      </c>
      <c r="AB211" s="33">
        <f t="shared" si="87"/>
        <v>0.42007800000000001</v>
      </c>
      <c r="AC211" s="33" t="str">
        <f t="shared" si="88"/>
        <v/>
      </c>
      <c r="AD211" s="33" t="str">
        <f t="shared" si="89"/>
        <v/>
      </c>
      <c r="AE211" s="62">
        <f t="shared" si="90"/>
        <v>913.12784054206543</v>
      </c>
      <c r="AF211" s="62">
        <f t="shared" si="91"/>
        <v>0</v>
      </c>
      <c r="AG211" s="62">
        <f t="shared" si="92"/>
        <v>0</v>
      </c>
      <c r="AH211" s="62" t="str">
        <f t="shared" si="93"/>
        <v/>
      </c>
      <c r="AI211" s="33" t="str">
        <f t="shared" si="94"/>
        <v/>
      </c>
      <c r="AJ211" s="33" t="str">
        <f t="shared" si="95"/>
        <v/>
      </c>
      <c r="AK211" s="34">
        <f t="shared" si="96"/>
        <v>913.13</v>
      </c>
      <c r="AL211" s="34">
        <f t="shared" si="97"/>
        <v>972.48</v>
      </c>
      <c r="AM211" s="32">
        <f t="shared" si="98"/>
        <v>961898</v>
      </c>
      <c r="AN211" s="35">
        <f t="shared" si="99"/>
        <v>5.3758495219872974E-3</v>
      </c>
      <c r="AO211" s="32">
        <f t="shared" si="100"/>
        <v>1980.2855608658947</v>
      </c>
      <c r="AP211" s="32">
        <f t="shared" si="101"/>
        <v>595511</v>
      </c>
      <c r="AQ211" s="32">
        <f t="shared" si="102"/>
        <v>17560</v>
      </c>
      <c r="AR211" s="32">
        <f t="shared" si="103"/>
        <v>44010.200000000004</v>
      </c>
      <c r="AS211" s="32">
        <f t="shared" si="104"/>
        <v>575971</v>
      </c>
      <c r="AT211" s="36">
        <f t="shared" si="105"/>
        <v>595511</v>
      </c>
      <c r="AU211" s="33"/>
      <c r="AV211" s="33">
        <f t="shared" si="106"/>
        <v>1</v>
      </c>
      <c r="AX211">
        <v>593531</v>
      </c>
      <c r="AY211" s="71">
        <f t="shared" si="107"/>
        <v>3.335967287302601E-3</v>
      </c>
    </row>
    <row r="212" spans="1:51" ht="15" customHeight="1" x14ac:dyDescent="0.25">
      <c r="A212">
        <v>22</v>
      </c>
      <c r="B212">
        <v>100</v>
      </c>
      <c r="C212" t="s">
        <v>1055</v>
      </c>
      <c r="D212" t="s">
        <v>1056</v>
      </c>
      <c r="E212" s="39" t="s">
        <v>77</v>
      </c>
      <c r="F212" s="32">
        <v>2337910</v>
      </c>
      <c r="G212" s="43">
        <v>3194</v>
      </c>
      <c r="H212" s="47">
        <f t="shared" si="81"/>
        <v>3.5043349118024643</v>
      </c>
      <c r="I212">
        <v>452</v>
      </c>
      <c r="J212">
        <v>1497</v>
      </c>
      <c r="K212" s="33">
        <f t="shared" si="82"/>
        <v>30.1937</v>
      </c>
      <c r="L212" s="33">
        <v>3965</v>
      </c>
      <c r="M212" s="33">
        <v>4132</v>
      </c>
      <c r="N212" s="33">
        <v>3745</v>
      </c>
      <c r="O212" s="33">
        <v>3621</v>
      </c>
      <c r="P212" s="40">
        <v>3353</v>
      </c>
      <c r="Q212" s="43">
        <v>3174</v>
      </c>
      <c r="R212" s="40">
        <f t="shared" si="83"/>
        <v>4132</v>
      </c>
      <c r="S212" s="34">
        <f t="shared" si="84"/>
        <v>22.7</v>
      </c>
      <c r="T212" s="43">
        <v>66134700</v>
      </c>
      <c r="U212" s="43">
        <v>256805663</v>
      </c>
      <c r="V212" s="54">
        <f t="shared" si="85"/>
        <v>25.75282</v>
      </c>
      <c r="W212" s="32">
        <v>776</v>
      </c>
      <c r="X212">
        <v>3170</v>
      </c>
      <c r="Y212">
        <f t="shared" si="86"/>
        <v>24.48</v>
      </c>
      <c r="Z212" s="46">
        <v>3181612</v>
      </c>
      <c r="AA212" s="41">
        <v>2308068</v>
      </c>
      <c r="AB212" s="33">
        <f t="shared" si="87"/>
        <v>0.42007800000000001</v>
      </c>
      <c r="AC212" s="33" t="str">
        <f t="shared" si="88"/>
        <v/>
      </c>
      <c r="AD212" s="33" t="str">
        <f t="shared" si="89"/>
        <v/>
      </c>
      <c r="AE212" s="62">
        <f t="shared" si="90"/>
        <v>0</v>
      </c>
      <c r="AF212" s="62">
        <f t="shared" si="91"/>
        <v>1496.1043843299999</v>
      </c>
      <c r="AG212" s="62">
        <f t="shared" si="92"/>
        <v>0</v>
      </c>
      <c r="AH212" s="62" t="str">
        <f t="shared" si="93"/>
        <v/>
      </c>
      <c r="AI212" s="33" t="str">
        <f t="shared" si="94"/>
        <v/>
      </c>
      <c r="AJ212" s="33" t="str">
        <f t="shared" si="95"/>
        <v/>
      </c>
      <c r="AK212" s="34">
        <f t="shared" si="96"/>
        <v>1496.1</v>
      </c>
      <c r="AL212" s="34">
        <f t="shared" si="97"/>
        <v>1593.34</v>
      </c>
      <c r="AM212" s="32">
        <f t="shared" si="98"/>
        <v>3752603</v>
      </c>
      <c r="AN212" s="35">
        <f t="shared" si="99"/>
        <v>5.3758495219872974E-3</v>
      </c>
      <c r="AO212" s="32">
        <f t="shared" si="100"/>
        <v>7605.1766878087756</v>
      </c>
      <c r="AP212" s="32">
        <f t="shared" si="101"/>
        <v>2345515</v>
      </c>
      <c r="AQ212" s="32">
        <f t="shared" si="102"/>
        <v>31940</v>
      </c>
      <c r="AR212" s="32">
        <f t="shared" si="103"/>
        <v>115403.40000000001</v>
      </c>
      <c r="AS212" s="32">
        <f t="shared" si="104"/>
        <v>2305970</v>
      </c>
      <c r="AT212" s="36">
        <f t="shared" si="105"/>
        <v>2345515</v>
      </c>
      <c r="AU212" s="33"/>
      <c r="AV212" s="33">
        <f t="shared" si="106"/>
        <v>1</v>
      </c>
      <c r="AX212">
        <v>2337910</v>
      </c>
      <c r="AY212" s="71">
        <f t="shared" si="107"/>
        <v>3.2529053727474539E-3</v>
      </c>
    </row>
    <row r="213" spans="1:51" ht="15" customHeight="1" x14ac:dyDescent="0.25">
      <c r="A213">
        <v>22</v>
      </c>
      <c r="B213">
        <v>200</v>
      </c>
      <c r="C213" t="s">
        <v>1083</v>
      </c>
      <c r="D213" t="s">
        <v>1084</v>
      </c>
      <c r="E213" s="39" t="s">
        <v>91</v>
      </c>
      <c r="F213" s="32">
        <v>145302</v>
      </c>
      <c r="G213" s="43">
        <v>349</v>
      </c>
      <c r="H213" s="47">
        <f t="shared" si="81"/>
        <v>2.5428254269591797</v>
      </c>
      <c r="I213">
        <v>96</v>
      </c>
      <c r="J213">
        <v>204</v>
      </c>
      <c r="K213" s="33">
        <f t="shared" si="82"/>
        <v>47.058799999999998</v>
      </c>
      <c r="L213" s="33">
        <v>470</v>
      </c>
      <c r="M213" s="33">
        <v>487</v>
      </c>
      <c r="N213" s="33">
        <v>426</v>
      </c>
      <c r="O213" s="33">
        <v>379</v>
      </c>
      <c r="P213" s="42">
        <v>365</v>
      </c>
      <c r="Q213" s="43">
        <v>348</v>
      </c>
      <c r="R213" s="40">
        <f t="shared" si="83"/>
        <v>487</v>
      </c>
      <c r="S213" s="34">
        <f t="shared" si="84"/>
        <v>28.34</v>
      </c>
      <c r="T213" s="43">
        <v>4002400</v>
      </c>
      <c r="U213" s="43">
        <v>12243268</v>
      </c>
      <c r="V213" s="54">
        <f t="shared" si="85"/>
        <v>32.690618000000001</v>
      </c>
      <c r="W213" s="32">
        <v>78</v>
      </c>
      <c r="X213">
        <v>385</v>
      </c>
      <c r="Y213">
        <f t="shared" si="86"/>
        <v>20.260000000000002</v>
      </c>
      <c r="Z213" s="46">
        <v>151832</v>
      </c>
      <c r="AA213" s="41">
        <v>209114</v>
      </c>
      <c r="AB213" s="33">
        <f t="shared" si="87"/>
        <v>0.42007800000000001</v>
      </c>
      <c r="AC213" s="33" t="str">
        <f t="shared" si="88"/>
        <v/>
      </c>
      <c r="AD213" s="33" t="str">
        <f t="shared" si="89"/>
        <v/>
      </c>
      <c r="AE213" s="62">
        <f t="shared" si="90"/>
        <v>758.13865183046278</v>
      </c>
      <c r="AF213" s="62">
        <f t="shared" si="91"/>
        <v>0</v>
      </c>
      <c r="AG213" s="62">
        <f t="shared" si="92"/>
        <v>0</v>
      </c>
      <c r="AH213" s="62" t="str">
        <f t="shared" si="93"/>
        <v/>
      </c>
      <c r="AI213" s="33" t="str">
        <f t="shared" si="94"/>
        <v/>
      </c>
      <c r="AJ213" s="33" t="str">
        <f t="shared" si="95"/>
        <v/>
      </c>
      <c r="AK213" s="34">
        <f t="shared" si="96"/>
        <v>758.14</v>
      </c>
      <c r="AL213" s="34">
        <f t="shared" si="97"/>
        <v>807.41</v>
      </c>
      <c r="AM213" s="32">
        <f t="shared" si="98"/>
        <v>218005</v>
      </c>
      <c r="AN213" s="35">
        <f t="shared" si="99"/>
        <v>5.3758495219872974E-3</v>
      </c>
      <c r="AO213" s="32">
        <f t="shared" si="100"/>
        <v>390.84038779704247</v>
      </c>
      <c r="AP213" s="32">
        <f t="shared" si="101"/>
        <v>145693</v>
      </c>
      <c r="AQ213" s="32">
        <f t="shared" si="102"/>
        <v>3490</v>
      </c>
      <c r="AR213" s="32">
        <f t="shared" si="103"/>
        <v>10455.700000000001</v>
      </c>
      <c r="AS213" s="32">
        <f t="shared" si="104"/>
        <v>141812</v>
      </c>
      <c r="AT213" s="36">
        <f t="shared" si="105"/>
        <v>145693</v>
      </c>
      <c r="AU213" s="33"/>
      <c r="AV213" s="33">
        <f t="shared" si="106"/>
        <v>1</v>
      </c>
      <c r="AX213">
        <v>145302</v>
      </c>
      <c r="AY213" s="71">
        <f t="shared" si="107"/>
        <v>2.6909471308034301E-3</v>
      </c>
    </row>
    <row r="214" spans="1:51" ht="15" customHeight="1" x14ac:dyDescent="0.25">
      <c r="A214">
        <v>22</v>
      </c>
      <c r="B214">
        <v>300</v>
      </c>
      <c r="C214" t="s">
        <v>1295</v>
      </c>
      <c r="D214" t="s">
        <v>1296</v>
      </c>
      <c r="E214" s="39" t="s">
        <v>196</v>
      </c>
      <c r="F214" s="32">
        <v>36325</v>
      </c>
      <c r="G214" s="43">
        <v>173</v>
      </c>
      <c r="H214" s="47">
        <f t="shared" si="81"/>
        <v>2.2380461031287955</v>
      </c>
      <c r="I214">
        <v>29</v>
      </c>
      <c r="J214">
        <v>86</v>
      </c>
      <c r="K214" s="33">
        <f t="shared" si="82"/>
        <v>33.7209</v>
      </c>
      <c r="L214" s="33">
        <v>281</v>
      </c>
      <c r="M214" s="33">
        <v>262</v>
      </c>
      <c r="N214" s="33">
        <v>245</v>
      </c>
      <c r="O214" s="33">
        <v>223</v>
      </c>
      <c r="P214" s="42">
        <v>179</v>
      </c>
      <c r="Q214" s="43">
        <v>172</v>
      </c>
      <c r="R214" s="40">
        <f t="shared" si="83"/>
        <v>281</v>
      </c>
      <c r="S214" s="34">
        <f t="shared" si="84"/>
        <v>38.43</v>
      </c>
      <c r="T214" s="43">
        <v>8671600</v>
      </c>
      <c r="U214" s="43">
        <v>19569479</v>
      </c>
      <c r="V214" s="54">
        <f t="shared" si="85"/>
        <v>44.311858999999998</v>
      </c>
      <c r="W214" s="32">
        <v>30</v>
      </c>
      <c r="X214">
        <v>174</v>
      </c>
      <c r="Y214">
        <f t="shared" si="86"/>
        <v>17.239999999999998</v>
      </c>
      <c r="Z214" s="46">
        <v>246717</v>
      </c>
      <c r="AA214" s="41">
        <v>229885</v>
      </c>
      <c r="AB214" s="33">
        <f t="shared" si="87"/>
        <v>0.42007800000000001</v>
      </c>
      <c r="AC214" s="33" t="str">
        <f t="shared" si="88"/>
        <v/>
      </c>
      <c r="AD214" s="33" t="str">
        <f t="shared" si="89"/>
        <v/>
      </c>
      <c r="AE214" s="62">
        <f t="shared" si="90"/>
        <v>690.81990912077902</v>
      </c>
      <c r="AF214" s="62">
        <f t="shared" si="91"/>
        <v>0</v>
      </c>
      <c r="AG214" s="62">
        <f t="shared" si="92"/>
        <v>0</v>
      </c>
      <c r="AH214" s="62" t="str">
        <f t="shared" si="93"/>
        <v/>
      </c>
      <c r="AI214" s="33" t="str">
        <f t="shared" si="94"/>
        <v/>
      </c>
      <c r="AJ214" s="33" t="str">
        <f t="shared" si="95"/>
        <v/>
      </c>
      <c r="AK214" s="34">
        <f t="shared" si="96"/>
        <v>690.82</v>
      </c>
      <c r="AL214" s="34">
        <f t="shared" si="97"/>
        <v>735.72</v>
      </c>
      <c r="AM214" s="32">
        <f t="shared" si="98"/>
        <v>23639</v>
      </c>
      <c r="AN214" s="35">
        <f t="shared" si="99"/>
        <v>5.3758495219872974E-3</v>
      </c>
      <c r="AO214" s="32">
        <f t="shared" si="100"/>
        <v>-68.198027035930849</v>
      </c>
      <c r="AP214" s="32">
        <f t="shared" si="101"/>
        <v>23639</v>
      </c>
      <c r="AQ214" s="32">
        <f t="shared" si="102"/>
        <v>1730</v>
      </c>
      <c r="AR214" s="32">
        <f t="shared" si="103"/>
        <v>11494.25</v>
      </c>
      <c r="AS214" s="32">
        <f t="shared" si="104"/>
        <v>34595</v>
      </c>
      <c r="AT214" s="36">
        <f t="shared" si="105"/>
        <v>34595</v>
      </c>
      <c r="AU214" s="33"/>
      <c r="AV214" s="33">
        <f t="shared" si="106"/>
        <v>1</v>
      </c>
      <c r="AX214">
        <v>36325</v>
      </c>
      <c r="AY214" s="71">
        <f t="shared" si="107"/>
        <v>-4.7625602202339988E-2</v>
      </c>
    </row>
    <row r="215" spans="1:51" ht="15" customHeight="1" x14ac:dyDescent="0.25">
      <c r="A215">
        <v>22</v>
      </c>
      <c r="B215">
        <v>400</v>
      </c>
      <c r="C215" t="s">
        <v>1347</v>
      </c>
      <c r="D215" t="s">
        <v>1348</v>
      </c>
      <c r="E215" s="39" t="s">
        <v>222</v>
      </c>
      <c r="F215" s="32">
        <v>45915</v>
      </c>
      <c r="G215" s="43">
        <v>177</v>
      </c>
      <c r="H215" s="47">
        <f t="shared" si="81"/>
        <v>2.2479732663618068</v>
      </c>
      <c r="I215">
        <v>41</v>
      </c>
      <c r="J215">
        <v>89</v>
      </c>
      <c r="K215" s="33">
        <f t="shared" si="82"/>
        <v>46.067399999999999</v>
      </c>
      <c r="L215" s="33">
        <v>352</v>
      </c>
      <c r="M215" s="33">
        <v>283</v>
      </c>
      <c r="N215" s="33">
        <v>229</v>
      </c>
      <c r="O215" s="33">
        <v>214</v>
      </c>
      <c r="P215" s="42">
        <v>199</v>
      </c>
      <c r="Q215" s="43">
        <v>177</v>
      </c>
      <c r="R215" s="40">
        <f t="shared" si="83"/>
        <v>352</v>
      </c>
      <c r="S215" s="34">
        <f t="shared" si="84"/>
        <v>49.72</v>
      </c>
      <c r="T215" s="43">
        <v>3073800</v>
      </c>
      <c r="U215" s="43">
        <v>13875027</v>
      </c>
      <c r="V215" s="54">
        <f t="shared" si="85"/>
        <v>22.153469999999999</v>
      </c>
      <c r="W215" s="32">
        <v>25</v>
      </c>
      <c r="X215">
        <v>171</v>
      </c>
      <c r="Y215">
        <f t="shared" si="86"/>
        <v>14.62</v>
      </c>
      <c r="Z215" s="46">
        <v>112017</v>
      </c>
      <c r="AA215" s="41">
        <v>173466</v>
      </c>
      <c r="AB215" s="33">
        <f t="shared" si="87"/>
        <v>0.42007800000000001</v>
      </c>
      <c r="AC215" s="33" t="str">
        <f t="shared" si="88"/>
        <v/>
      </c>
      <c r="AD215" s="33" t="str">
        <f t="shared" si="89"/>
        <v/>
      </c>
      <c r="AE215" s="62">
        <f t="shared" si="90"/>
        <v>693.0125911541968</v>
      </c>
      <c r="AF215" s="62">
        <f t="shared" si="91"/>
        <v>0</v>
      </c>
      <c r="AG215" s="62">
        <f t="shared" si="92"/>
        <v>0</v>
      </c>
      <c r="AH215" s="62" t="str">
        <f t="shared" si="93"/>
        <v/>
      </c>
      <c r="AI215" s="33" t="str">
        <f t="shared" si="94"/>
        <v/>
      </c>
      <c r="AJ215" s="33" t="str">
        <f t="shared" si="95"/>
        <v/>
      </c>
      <c r="AK215" s="34">
        <f t="shared" si="96"/>
        <v>693.01</v>
      </c>
      <c r="AL215" s="34">
        <f t="shared" si="97"/>
        <v>738.05</v>
      </c>
      <c r="AM215" s="32">
        <f t="shared" si="98"/>
        <v>83579</v>
      </c>
      <c r="AN215" s="35">
        <f t="shared" si="99"/>
        <v>5.3758495219872974E-3</v>
      </c>
      <c r="AO215" s="32">
        <f t="shared" si="100"/>
        <v>202.47599639612957</v>
      </c>
      <c r="AP215" s="32">
        <f t="shared" si="101"/>
        <v>46117</v>
      </c>
      <c r="AQ215" s="32">
        <f t="shared" si="102"/>
        <v>1770</v>
      </c>
      <c r="AR215" s="32">
        <f t="shared" si="103"/>
        <v>8673.3000000000011</v>
      </c>
      <c r="AS215" s="32">
        <f t="shared" si="104"/>
        <v>44145</v>
      </c>
      <c r="AT215" s="36">
        <f t="shared" si="105"/>
        <v>46117</v>
      </c>
      <c r="AU215" s="33"/>
      <c r="AV215" s="33">
        <f t="shared" si="106"/>
        <v>1</v>
      </c>
      <c r="AX215">
        <v>45915</v>
      </c>
      <c r="AY215" s="71">
        <f t="shared" si="107"/>
        <v>4.39943373625177E-3</v>
      </c>
    </row>
    <row r="216" spans="1:51" ht="15" customHeight="1" x14ac:dyDescent="0.25">
      <c r="A216">
        <v>22</v>
      </c>
      <c r="B216">
        <v>500</v>
      </c>
      <c r="C216" t="s">
        <v>1383</v>
      </c>
      <c r="D216" t="s">
        <v>1384</v>
      </c>
      <c r="E216" s="39" t="s">
        <v>240</v>
      </c>
      <c r="F216" s="32">
        <v>281874</v>
      </c>
      <c r="G216" s="43">
        <v>546</v>
      </c>
      <c r="H216" s="47">
        <f t="shared" si="81"/>
        <v>2.7371926427047373</v>
      </c>
      <c r="I216">
        <v>75</v>
      </c>
      <c r="J216">
        <v>256</v>
      </c>
      <c r="K216" s="33">
        <f t="shared" si="82"/>
        <v>29.296899999999997</v>
      </c>
      <c r="L216" s="33">
        <v>910</v>
      </c>
      <c r="M216" s="33">
        <v>882</v>
      </c>
      <c r="N216" s="33">
        <v>709</v>
      </c>
      <c r="O216" s="33">
        <v>735</v>
      </c>
      <c r="P216" s="42">
        <v>663</v>
      </c>
      <c r="Q216" s="43">
        <v>549</v>
      </c>
      <c r="R216" s="40">
        <f t="shared" si="83"/>
        <v>910</v>
      </c>
      <c r="S216" s="34">
        <f t="shared" si="84"/>
        <v>40</v>
      </c>
      <c r="T216" s="43">
        <v>1185800</v>
      </c>
      <c r="U216" s="43">
        <v>19307359</v>
      </c>
      <c r="V216" s="54">
        <f t="shared" si="85"/>
        <v>6.1417000000000002</v>
      </c>
      <c r="W216" s="32">
        <v>90</v>
      </c>
      <c r="X216">
        <v>442</v>
      </c>
      <c r="Y216">
        <f t="shared" si="86"/>
        <v>20.36</v>
      </c>
      <c r="Z216" s="46">
        <v>186844</v>
      </c>
      <c r="AA216" s="41">
        <v>431763</v>
      </c>
      <c r="AB216" s="33">
        <f t="shared" si="87"/>
        <v>0.42007800000000001</v>
      </c>
      <c r="AC216" s="33" t="str">
        <f t="shared" si="88"/>
        <v/>
      </c>
      <c r="AD216" s="33" t="str">
        <f t="shared" si="89"/>
        <v/>
      </c>
      <c r="AE216" s="62">
        <f t="shared" si="90"/>
        <v>801.06989934269427</v>
      </c>
      <c r="AF216" s="62">
        <f t="shared" si="91"/>
        <v>0</v>
      </c>
      <c r="AG216" s="62">
        <f t="shared" si="92"/>
        <v>0</v>
      </c>
      <c r="AH216" s="62" t="str">
        <f t="shared" si="93"/>
        <v/>
      </c>
      <c r="AI216" s="33" t="str">
        <f t="shared" si="94"/>
        <v/>
      </c>
      <c r="AJ216" s="33" t="str">
        <f t="shared" si="95"/>
        <v/>
      </c>
      <c r="AK216" s="34">
        <f t="shared" si="96"/>
        <v>801.07</v>
      </c>
      <c r="AL216" s="34">
        <f t="shared" si="97"/>
        <v>853.13</v>
      </c>
      <c r="AM216" s="32">
        <f t="shared" si="98"/>
        <v>387320</v>
      </c>
      <c r="AN216" s="35">
        <f t="shared" si="99"/>
        <v>5.3758495219872974E-3</v>
      </c>
      <c r="AO216" s="32">
        <f t="shared" si="100"/>
        <v>566.86182869547258</v>
      </c>
      <c r="AP216" s="32">
        <f t="shared" si="101"/>
        <v>282441</v>
      </c>
      <c r="AQ216" s="32">
        <f t="shared" si="102"/>
        <v>5460</v>
      </c>
      <c r="AR216" s="32">
        <f t="shared" si="103"/>
        <v>21588.15</v>
      </c>
      <c r="AS216" s="32">
        <f t="shared" si="104"/>
        <v>276414</v>
      </c>
      <c r="AT216" s="36">
        <f t="shared" si="105"/>
        <v>282441</v>
      </c>
      <c r="AU216" s="33"/>
      <c r="AV216" s="33">
        <f t="shared" si="106"/>
        <v>1</v>
      </c>
      <c r="AX216">
        <v>281874</v>
      </c>
      <c r="AY216" s="71">
        <f t="shared" si="107"/>
        <v>2.0115370697545714E-3</v>
      </c>
    </row>
    <row r="217" spans="1:51" ht="15" customHeight="1" x14ac:dyDescent="0.25">
      <c r="A217">
        <v>22</v>
      </c>
      <c r="B217">
        <v>600</v>
      </c>
      <c r="C217" t="s">
        <v>1469</v>
      </c>
      <c r="D217" t="s">
        <v>1470</v>
      </c>
      <c r="E217" s="39" t="s">
        <v>282</v>
      </c>
      <c r="F217" s="32">
        <v>65590</v>
      </c>
      <c r="G217" s="43">
        <v>216</v>
      </c>
      <c r="H217" s="47">
        <f t="shared" si="81"/>
        <v>2.3344537511509307</v>
      </c>
      <c r="I217">
        <v>58</v>
      </c>
      <c r="J217">
        <v>128</v>
      </c>
      <c r="K217" s="33">
        <f t="shared" si="82"/>
        <v>45.3125</v>
      </c>
      <c r="L217" s="33">
        <v>290</v>
      </c>
      <c r="M217" s="33">
        <v>293</v>
      </c>
      <c r="N217" s="33">
        <v>236</v>
      </c>
      <c r="O217" s="33">
        <v>251</v>
      </c>
      <c r="P217" s="42">
        <v>198</v>
      </c>
      <c r="Q217" s="43">
        <v>216</v>
      </c>
      <c r="R217" s="40">
        <f t="shared" si="83"/>
        <v>293</v>
      </c>
      <c r="S217" s="34">
        <f t="shared" si="84"/>
        <v>26.28</v>
      </c>
      <c r="T217" s="43">
        <v>1142100</v>
      </c>
      <c r="U217" s="43">
        <v>10973841</v>
      </c>
      <c r="V217" s="54">
        <f t="shared" si="85"/>
        <v>10.407477</v>
      </c>
      <c r="W217" s="32">
        <v>58</v>
      </c>
      <c r="X217">
        <v>300</v>
      </c>
      <c r="Y217">
        <f t="shared" si="86"/>
        <v>19.329999999999998</v>
      </c>
      <c r="Z217" s="46">
        <v>109625</v>
      </c>
      <c r="AA217" s="41">
        <v>149676</v>
      </c>
      <c r="AB217" s="33">
        <f t="shared" si="87"/>
        <v>0.42007800000000001</v>
      </c>
      <c r="AC217" s="33" t="str">
        <f t="shared" si="88"/>
        <v/>
      </c>
      <c r="AD217" s="33" t="str">
        <f t="shared" si="89"/>
        <v/>
      </c>
      <c r="AE217" s="62">
        <f t="shared" si="90"/>
        <v>712.1141411929641</v>
      </c>
      <c r="AF217" s="62">
        <f t="shared" si="91"/>
        <v>0</v>
      </c>
      <c r="AG217" s="62">
        <f t="shared" si="92"/>
        <v>0</v>
      </c>
      <c r="AH217" s="62" t="str">
        <f t="shared" si="93"/>
        <v/>
      </c>
      <c r="AI217" s="33" t="str">
        <f t="shared" si="94"/>
        <v/>
      </c>
      <c r="AJ217" s="33" t="str">
        <f t="shared" si="95"/>
        <v/>
      </c>
      <c r="AK217" s="34">
        <f t="shared" si="96"/>
        <v>712.11</v>
      </c>
      <c r="AL217" s="34">
        <f t="shared" si="97"/>
        <v>758.39</v>
      </c>
      <c r="AM217" s="32">
        <f t="shared" si="98"/>
        <v>117761</v>
      </c>
      <c r="AN217" s="35">
        <f t="shared" si="99"/>
        <v>5.3758495219872974E-3</v>
      </c>
      <c r="AO217" s="32">
        <f t="shared" si="100"/>
        <v>280.46344541159931</v>
      </c>
      <c r="AP217" s="32">
        <f t="shared" si="101"/>
        <v>65870</v>
      </c>
      <c r="AQ217" s="32">
        <f t="shared" si="102"/>
        <v>2160</v>
      </c>
      <c r="AR217" s="32">
        <f t="shared" si="103"/>
        <v>7483.8</v>
      </c>
      <c r="AS217" s="32">
        <f t="shared" si="104"/>
        <v>63430</v>
      </c>
      <c r="AT217" s="36">
        <f t="shared" si="105"/>
        <v>65870</v>
      </c>
      <c r="AU217" s="33"/>
      <c r="AV217" s="33">
        <f t="shared" si="106"/>
        <v>1</v>
      </c>
      <c r="AX217">
        <v>65590</v>
      </c>
      <c r="AY217" s="71">
        <f t="shared" si="107"/>
        <v>4.2689434364994666E-3</v>
      </c>
    </row>
    <row r="218" spans="1:51" ht="15" customHeight="1" x14ac:dyDescent="0.25">
      <c r="A218">
        <v>22</v>
      </c>
      <c r="B218">
        <v>900</v>
      </c>
      <c r="C218" t="s">
        <v>1731</v>
      </c>
      <c r="D218" t="s">
        <v>1732</v>
      </c>
      <c r="E218" s="39" t="s">
        <v>413</v>
      </c>
      <c r="F218" s="32">
        <v>203549</v>
      </c>
      <c r="G218" s="43">
        <v>489</v>
      </c>
      <c r="H218" s="47">
        <f t="shared" si="81"/>
        <v>2.6893088591236203</v>
      </c>
      <c r="I218">
        <v>118</v>
      </c>
      <c r="J218">
        <v>312</v>
      </c>
      <c r="K218" s="33">
        <f t="shared" si="82"/>
        <v>37.820500000000003</v>
      </c>
      <c r="L218" s="33">
        <v>681</v>
      </c>
      <c r="M218" s="33">
        <v>670</v>
      </c>
      <c r="N218" s="33">
        <v>606</v>
      </c>
      <c r="O218" s="33">
        <v>540</v>
      </c>
      <c r="P218" s="42">
        <v>501</v>
      </c>
      <c r="Q218" s="43">
        <v>488</v>
      </c>
      <c r="R218" s="40">
        <f t="shared" si="83"/>
        <v>681</v>
      </c>
      <c r="S218" s="34">
        <f t="shared" si="84"/>
        <v>28.19</v>
      </c>
      <c r="T218" s="43">
        <v>3199500</v>
      </c>
      <c r="U218" s="43">
        <v>20019281</v>
      </c>
      <c r="V218" s="54">
        <f t="shared" si="85"/>
        <v>15.982092</v>
      </c>
      <c r="W218" s="32">
        <v>108</v>
      </c>
      <c r="X218">
        <v>544</v>
      </c>
      <c r="Y218">
        <f t="shared" si="86"/>
        <v>19.850000000000001</v>
      </c>
      <c r="Z218" s="46">
        <v>237292</v>
      </c>
      <c r="AA218" s="41">
        <v>325320</v>
      </c>
      <c r="AB218" s="33">
        <f t="shared" si="87"/>
        <v>0.42007800000000001</v>
      </c>
      <c r="AC218" s="33" t="str">
        <f t="shared" si="88"/>
        <v/>
      </c>
      <c r="AD218" s="33" t="str">
        <f t="shared" si="89"/>
        <v/>
      </c>
      <c r="AE218" s="62">
        <f t="shared" si="90"/>
        <v>790.49347287664784</v>
      </c>
      <c r="AF218" s="62">
        <f t="shared" si="91"/>
        <v>0</v>
      </c>
      <c r="AG218" s="62">
        <f t="shared" si="92"/>
        <v>0</v>
      </c>
      <c r="AH218" s="62" t="str">
        <f t="shared" si="93"/>
        <v/>
      </c>
      <c r="AI218" s="33" t="str">
        <f t="shared" si="94"/>
        <v/>
      </c>
      <c r="AJ218" s="33" t="str">
        <f t="shared" si="95"/>
        <v/>
      </c>
      <c r="AK218" s="34">
        <f t="shared" si="96"/>
        <v>790.49</v>
      </c>
      <c r="AL218" s="34">
        <f t="shared" si="97"/>
        <v>841.87</v>
      </c>
      <c r="AM218" s="32">
        <f t="shared" si="98"/>
        <v>311993</v>
      </c>
      <c r="AN218" s="35">
        <f t="shared" si="99"/>
        <v>5.3758495219872974E-3</v>
      </c>
      <c r="AO218" s="32">
        <f t="shared" si="100"/>
        <v>582.97862556239045</v>
      </c>
      <c r="AP218" s="32">
        <f t="shared" si="101"/>
        <v>204132</v>
      </c>
      <c r="AQ218" s="32">
        <f t="shared" si="102"/>
        <v>4890</v>
      </c>
      <c r="AR218" s="32">
        <f t="shared" si="103"/>
        <v>16266</v>
      </c>
      <c r="AS218" s="32">
        <f t="shared" si="104"/>
        <v>198659</v>
      </c>
      <c r="AT218" s="36">
        <f t="shared" si="105"/>
        <v>204132</v>
      </c>
      <c r="AU218" s="33"/>
      <c r="AV218" s="33">
        <f t="shared" si="106"/>
        <v>1</v>
      </c>
      <c r="AX218">
        <v>203549</v>
      </c>
      <c r="AY218" s="71">
        <f t="shared" si="107"/>
        <v>2.8641752108828833E-3</v>
      </c>
    </row>
    <row r="219" spans="1:51" ht="15" customHeight="1" x14ac:dyDescent="0.25">
      <c r="A219">
        <v>22</v>
      </c>
      <c r="B219">
        <v>1100</v>
      </c>
      <c r="C219" t="s">
        <v>2501</v>
      </c>
      <c r="D219" t="s">
        <v>2502</v>
      </c>
      <c r="E219" s="39" t="s">
        <v>797</v>
      </c>
      <c r="F219" s="32">
        <v>23030</v>
      </c>
      <c r="G219" s="43">
        <v>64</v>
      </c>
      <c r="H219" s="47">
        <f t="shared" si="81"/>
        <v>1.8061799739838871</v>
      </c>
      <c r="I219">
        <v>29</v>
      </c>
      <c r="J219">
        <v>48</v>
      </c>
      <c r="K219" s="33">
        <f t="shared" si="82"/>
        <v>60.416699999999999</v>
      </c>
      <c r="L219" s="33">
        <v>152</v>
      </c>
      <c r="M219" s="33">
        <v>118</v>
      </c>
      <c r="N219" s="33">
        <v>86</v>
      </c>
      <c r="O219" s="33">
        <v>88</v>
      </c>
      <c r="P219" s="42">
        <v>73</v>
      </c>
      <c r="Q219" s="43">
        <v>69</v>
      </c>
      <c r="R219" s="40">
        <f t="shared" si="83"/>
        <v>152</v>
      </c>
      <c r="S219" s="34">
        <f t="shared" si="84"/>
        <v>57.89</v>
      </c>
      <c r="T219" s="43">
        <v>469800</v>
      </c>
      <c r="U219" s="43">
        <v>2024340</v>
      </c>
      <c r="V219" s="54">
        <f t="shared" si="85"/>
        <v>23.207564000000001</v>
      </c>
      <c r="W219" s="32">
        <v>16</v>
      </c>
      <c r="X219">
        <v>82</v>
      </c>
      <c r="Y219">
        <f t="shared" si="86"/>
        <v>19.510000000000002</v>
      </c>
      <c r="Z219" s="46">
        <v>18350</v>
      </c>
      <c r="AA219" s="41">
        <v>43112</v>
      </c>
      <c r="AB219" s="33">
        <f t="shared" si="87"/>
        <v>0.42007800000000001</v>
      </c>
      <c r="AC219" s="33" t="str">
        <f t="shared" si="88"/>
        <v/>
      </c>
      <c r="AD219" s="33" t="str">
        <f t="shared" si="89"/>
        <v/>
      </c>
      <c r="AE219" s="62">
        <f t="shared" si="90"/>
        <v>595.43061411363908</v>
      </c>
      <c r="AF219" s="62">
        <f t="shared" si="91"/>
        <v>0</v>
      </c>
      <c r="AG219" s="62">
        <f t="shared" si="92"/>
        <v>0</v>
      </c>
      <c r="AH219" s="62" t="str">
        <f t="shared" si="93"/>
        <v/>
      </c>
      <c r="AI219" s="33" t="str">
        <f t="shared" si="94"/>
        <v/>
      </c>
      <c r="AJ219" s="33" t="str">
        <f t="shared" si="95"/>
        <v/>
      </c>
      <c r="AK219" s="34">
        <f t="shared" si="96"/>
        <v>595.42999999999995</v>
      </c>
      <c r="AL219" s="34">
        <f t="shared" si="97"/>
        <v>634.13</v>
      </c>
      <c r="AM219" s="32">
        <f t="shared" si="98"/>
        <v>32876</v>
      </c>
      <c r="AN219" s="35">
        <f t="shared" si="99"/>
        <v>5.3758495219872974E-3</v>
      </c>
      <c r="AO219" s="32">
        <f t="shared" si="100"/>
        <v>52.930614393486927</v>
      </c>
      <c r="AP219" s="32">
        <f t="shared" si="101"/>
        <v>23083</v>
      </c>
      <c r="AQ219" s="32">
        <f t="shared" si="102"/>
        <v>640</v>
      </c>
      <c r="AR219" s="32">
        <f t="shared" si="103"/>
        <v>2155.6</v>
      </c>
      <c r="AS219" s="32">
        <f t="shared" si="104"/>
        <v>22390</v>
      </c>
      <c r="AT219" s="36">
        <f t="shared" si="105"/>
        <v>23083</v>
      </c>
      <c r="AU219" s="33"/>
      <c r="AV219" s="33">
        <f t="shared" si="106"/>
        <v>1</v>
      </c>
      <c r="AX219">
        <v>23030</v>
      </c>
      <c r="AY219" s="71">
        <f t="shared" si="107"/>
        <v>2.301346070343031E-3</v>
      </c>
    </row>
    <row r="220" spans="1:51" ht="15" customHeight="1" x14ac:dyDescent="0.25">
      <c r="A220">
        <v>22</v>
      </c>
      <c r="B220">
        <v>1200</v>
      </c>
      <c r="C220" t="s">
        <v>2533</v>
      </c>
      <c r="D220" t="s">
        <v>2534</v>
      </c>
      <c r="E220" s="39" t="s">
        <v>813</v>
      </c>
      <c r="F220" s="32">
        <v>1100859</v>
      </c>
      <c r="G220" s="43">
        <v>2422</v>
      </c>
      <c r="H220" s="47">
        <f t="shared" si="81"/>
        <v>3.3841741388070337</v>
      </c>
      <c r="I220">
        <v>454</v>
      </c>
      <c r="J220">
        <v>1198</v>
      </c>
      <c r="K220" s="33">
        <f t="shared" si="82"/>
        <v>37.896500000000003</v>
      </c>
      <c r="L220" s="33">
        <v>2791</v>
      </c>
      <c r="M220" s="33">
        <v>2777</v>
      </c>
      <c r="N220" s="33">
        <v>2465</v>
      </c>
      <c r="O220" s="33">
        <v>2494</v>
      </c>
      <c r="P220" s="40">
        <v>2343</v>
      </c>
      <c r="Q220" s="43">
        <v>2410</v>
      </c>
      <c r="R220" s="40">
        <f t="shared" si="83"/>
        <v>2791</v>
      </c>
      <c r="S220" s="34">
        <f t="shared" si="84"/>
        <v>13.22</v>
      </c>
      <c r="T220" s="43">
        <v>30651000</v>
      </c>
      <c r="U220" s="43">
        <v>145117743</v>
      </c>
      <c r="V220" s="54">
        <f t="shared" si="85"/>
        <v>21.121469999999999</v>
      </c>
      <c r="W220" s="32">
        <v>579</v>
      </c>
      <c r="X220">
        <v>2317</v>
      </c>
      <c r="Y220">
        <f t="shared" si="86"/>
        <v>24.99</v>
      </c>
      <c r="Z220" s="46">
        <v>1732316</v>
      </c>
      <c r="AA220" s="41">
        <v>1804126</v>
      </c>
      <c r="AB220" s="33">
        <f t="shared" si="87"/>
        <v>0.42007800000000001</v>
      </c>
      <c r="AC220" s="33" t="str">
        <f t="shared" si="88"/>
        <v/>
      </c>
      <c r="AD220" s="33" t="str">
        <f t="shared" si="89"/>
        <v/>
      </c>
      <c r="AE220" s="62">
        <f t="shared" si="90"/>
        <v>943.97323125728121</v>
      </c>
      <c r="AF220" s="62">
        <f t="shared" si="91"/>
        <v>0</v>
      </c>
      <c r="AG220" s="62">
        <f t="shared" si="92"/>
        <v>0</v>
      </c>
      <c r="AH220" s="62" t="str">
        <f t="shared" si="93"/>
        <v/>
      </c>
      <c r="AI220" s="33" t="str">
        <f t="shared" si="94"/>
        <v/>
      </c>
      <c r="AJ220" s="33" t="str">
        <f t="shared" si="95"/>
        <v/>
      </c>
      <c r="AK220" s="34">
        <f t="shared" si="96"/>
        <v>943.97</v>
      </c>
      <c r="AL220" s="34">
        <f t="shared" si="97"/>
        <v>1005.32</v>
      </c>
      <c r="AM220" s="32">
        <f t="shared" si="98"/>
        <v>1707177</v>
      </c>
      <c r="AN220" s="35">
        <f t="shared" si="99"/>
        <v>5.3758495219872974E-3</v>
      </c>
      <c r="AO220" s="32">
        <f t="shared" si="100"/>
        <v>3259.4743304722942</v>
      </c>
      <c r="AP220" s="32">
        <f t="shared" si="101"/>
        <v>1104118</v>
      </c>
      <c r="AQ220" s="32">
        <f t="shared" si="102"/>
        <v>24220</v>
      </c>
      <c r="AR220" s="32">
        <f t="shared" si="103"/>
        <v>90206.3</v>
      </c>
      <c r="AS220" s="32">
        <f t="shared" si="104"/>
        <v>1076639</v>
      </c>
      <c r="AT220" s="36">
        <f t="shared" si="105"/>
        <v>1104118</v>
      </c>
      <c r="AU220" s="33"/>
      <c r="AV220" s="33">
        <f t="shared" si="106"/>
        <v>1</v>
      </c>
      <c r="AX220">
        <v>1100859</v>
      </c>
      <c r="AY220" s="71">
        <f t="shared" si="107"/>
        <v>2.9604154573837338E-3</v>
      </c>
    </row>
    <row r="221" spans="1:51" ht="15" customHeight="1" x14ac:dyDescent="0.25">
      <c r="A221">
        <v>22</v>
      </c>
      <c r="B221">
        <v>1300</v>
      </c>
      <c r="C221" t="s">
        <v>2571</v>
      </c>
      <c r="D221" t="s">
        <v>2572</v>
      </c>
      <c r="E221" s="39" t="s">
        <v>832</v>
      </c>
      <c r="F221" s="32">
        <v>610763</v>
      </c>
      <c r="G221" s="43">
        <v>1393</v>
      </c>
      <c r="H221" s="47">
        <f t="shared" si="81"/>
        <v>3.1439511164239633</v>
      </c>
      <c r="I221">
        <v>169</v>
      </c>
      <c r="J221">
        <v>631</v>
      </c>
      <c r="K221" s="33">
        <f t="shared" si="82"/>
        <v>26.782899999999998</v>
      </c>
      <c r="L221" s="33">
        <v>1791</v>
      </c>
      <c r="M221" s="33">
        <v>1869</v>
      </c>
      <c r="N221" s="33">
        <v>1565</v>
      </c>
      <c r="O221" s="33">
        <v>1487</v>
      </c>
      <c r="P221" s="40">
        <v>1437</v>
      </c>
      <c r="Q221" s="43">
        <v>1391</v>
      </c>
      <c r="R221" s="40">
        <f t="shared" si="83"/>
        <v>1869</v>
      </c>
      <c r="S221" s="34">
        <f t="shared" si="84"/>
        <v>25.47</v>
      </c>
      <c r="T221" s="43">
        <v>17370500</v>
      </c>
      <c r="U221" s="43">
        <v>79880331</v>
      </c>
      <c r="V221" s="54">
        <f t="shared" si="85"/>
        <v>21.745653999999998</v>
      </c>
      <c r="W221" s="32">
        <v>236</v>
      </c>
      <c r="X221">
        <v>1247</v>
      </c>
      <c r="Y221">
        <f t="shared" si="86"/>
        <v>18.93</v>
      </c>
      <c r="Z221" s="46">
        <v>801475</v>
      </c>
      <c r="AA221" s="41">
        <v>988599</v>
      </c>
      <c r="AB221" s="33">
        <f t="shared" si="87"/>
        <v>0.42007800000000001</v>
      </c>
      <c r="AC221" s="33" t="str">
        <f t="shared" si="88"/>
        <v/>
      </c>
      <c r="AD221" s="33" t="str">
        <f t="shared" si="89"/>
        <v/>
      </c>
      <c r="AE221" s="62">
        <f t="shared" si="90"/>
        <v>890.91349074237576</v>
      </c>
      <c r="AF221" s="62">
        <f t="shared" si="91"/>
        <v>0</v>
      </c>
      <c r="AG221" s="62">
        <f t="shared" si="92"/>
        <v>0</v>
      </c>
      <c r="AH221" s="62" t="str">
        <f t="shared" si="93"/>
        <v/>
      </c>
      <c r="AI221" s="33" t="str">
        <f t="shared" si="94"/>
        <v/>
      </c>
      <c r="AJ221" s="33" t="str">
        <f t="shared" si="95"/>
        <v/>
      </c>
      <c r="AK221" s="34">
        <f t="shared" si="96"/>
        <v>890.91</v>
      </c>
      <c r="AL221" s="34">
        <f t="shared" si="97"/>
        <v>948.81</v>
      </c>
      <c r="AM221" s="32">
        <f t="shared" si="98"/>
        <v>985010</v>
      </c>
      <c r="AN221" s="35">
        <f t="shared" si="99"/>
        <v>5.3758495219872974E-3</v>
      </c>
      <c r="AO221" s="32">
        <f t="shared" si="100"/>
        <v>2011.8955560551801</v>
      </c>
      <c r="AP221" s="32">
        <f t="shared" si="101"/>
        <v>612775</v>
      </c>
      <c r="AQ221" s="32">
        <f t="shared" si="102"/>
        <v>13930</v>
      </c>
      <c r="AR221" s="32">
        <f t="shared" si="103"/>
        <v>49429.950000000004</v>
      </c>
      <c r="AS221" s="32">
        <f t="shared" si="104"/>
        <v>596833</v>
      </c>
      <c r="AT221" s="36">
        <f t="shared" si="105"/>
        <v>612775</v>
      </c>
      <c r="AU221" s="33"/>
      <c r="AV221" s="33">
        <f t="shared" si="106"/>
        <v>1</v>
      </c>
      <c r="AX221">
        <v>610763</v>
      </c>
      <c r="AY221" s="71">
        <f t="shared" si="107"/>
        <v>3.294240155346673E-3</v>
      </c>
    </row>
    <row r="222" spans="1:51" ht="15" customHeight="1" x14ac:dyDescent="0.25">
      <c r="A222">
        <v>22</v>
      </c>
      <c r="B222">
        <v>7300</v>
      </c>
      <c r="C222" t="s">
        <v>1955</v>
      </c>
      <c r="D222" t="s">
        <v>1956</v>
      </c>
      <c r="E222" s="39" t="s">
        <v>525</v>
      </c>
      <c r="F222" s="32">
        <v>225830</v>
      </c>
      <c r="G222" s="43">
        <v>665</v>
      </c>
      <c r="H222" s="47">
        <f t="shared" si="81"/>
        <v>2.8228216453031045</v>
      </c>
      <c r="I222">
        <v>97</v>
      </c>
      <c r="J222">
        <v>312</v>
      </c>
      <c r="K222" s="33">
        <f t="shared" si="82"/>
        <v>31.089699999999997</v>
      </c>
      <c r="L222" s="33">
        <v>711</v>
      </c>
      <c r="M222" s="33">
        <v>744</v>
      </c>
      <c r="N222" s="33">
        <v>681</v>
      </c>
      <c r="O222" s="33">
        <v>681</v>
      </c>
      <c r="P222" s="42">
        <v>687</v>
      </c>
      <c r="Q222" s="43">
        <v>661</v>
      </c>
      <c r="R222" s="40">
        <f t="shared" si="83"/>
        <v>744</v>
      </c>
      <c r="S222" s="34">
        <f t="shared" si="84"/>
        <v>10.62</v>
      </c>
      <c r="T222" s="43">
        <v>4737400</v>
      </c>
      <c r="U222" s="43">
        <v>56935650</v>
      </c>
      <c r="V222" s="54">
        <f t="shared" si="85"/>
        <v>8.3206220000000002</v>
      </c>
      <c r="W222" s="32">
        <v>118</v>
      </c>
      <c r="X222">
        <v>621</v>
      </c>
      <c r="Y222">
        <f t="shared" si="86"/>
        <v>19</v>
      </c>
      <c r="Z222" s="46">
        <v>561511</v>
      </c>
      <c r="AA222" s="41">
        <v>397743</v>
      </c>
      <c r="AB222" s="33">
        <f t="shared" si="87"/>
        <v>0.42007800000000001</v>
      </c>
      <c r="AC222" s="33" t="str">
        <f t="shared" si="88"/>
        <v/>
      </c>
      <c r="AD222" s="33" t="str">
        <f t="shared" si="89"/>
        <v/>
      </c>
      <c r="AE222" s="62">
        <f t="shared" si="90"/>
        <v>819.98337654961381</v>
      </c>
      <c r="AF222" s="62">
        <f t="shared" si="91"/>
        <v>0</v>
      </c>
      <c r="AG222" s="62">
        <f t="shared" si="92"/>
        <v>0</v>
      </c>
      <c r="AH222" s="62" t="str">
        <f t="shared" si="93"/>
        <v/>
      </c>
      <c r="AI222" s="33" t="str">
        <f t="shared" si="94"/>
        <v/>
      </c>
      <c r="AJ222" s="33" t="str">
        <f t="shared" si="95"/>
        <v/>
      </c>
      <c r="AK222" s="34">
        <f t="shared" si="96"/>
        <v>819.98</v>
      </c>
      <c r="AL222" s="34">
        <f t="shared" si="97"/>
        <v>873.27</v>
      </c>
      <c r="AM222" s="32">
        <f t="shared" si="98"/>
        <v>344846</v>
      </c>
      <c r="AN222" s="35">
        <f t="shared" si="99"/>
        <v>5.3758495219872974E-3</v>
      </c>
      <c r="AO222" s="32">
        <f t="shared" si="100"/>
        <v>639.81210670884013</v>
      </c>
      <c r="AP222" s="32">
        <f t="shared" si="101"/>
        <v>226470</v>
      </c>
      <c r="AQ222" s="32">
        <f t="shared" si="102"/>
        <v>6650</v>
      </c>
      <c r="AR222" s="32">
        <f t="shared" si="103"/>
        <v>19887.150000000001</v>
      </c>
      <c r="AS222" s="32">
        <f t="shared" si="104"/>
        <v>219180</v>
      </c>
      <c r="AT222" s="36">
        <f t="shared" si="105"/>
        <v>226470</v>
      </c>
      <c r="AU222" s="33"/>
      <c r="AV222" s="33">
        <f t="shared" si="106"/>
        <v>1</v>
      </c>
      <c r="AX222">
        <v>225830</v>
      </c>
      <c r="AY222" s="71">
        <f t="shared" si="107"/>
        <v>2.8339901695965991E-3</v>
      </c>
    </row>
    <row r="223" spans="1:51" ht="15" customHeight="1" x14ac:dyDescent="0.25">
      <c r="A223">
        <v>23</v>
      </c>
      <c r="B223">
        <v>100</v>
      </c>
      <c r="C223" t="s">
        <v>1139</v>
      </c>
      <c r="D223" t="s">
        <v>1140</v>
      </c>
      <c r="E223" s="39" t="s">
        <v>119</v>
      </c>
      <c r="F223" s="32">
        <v>105508</v>
      </c>
      <c r="G223" s="43">
        <v>316</v>
      </c>
      <c r="H223" s="47">
        <f t="shared" si="81"/>
        <v>2.4996870826184039</v>
      </c>
      <c r="I223">
        <v>94</v>
      </c>
      <c r="J223">
        <v>185</v>
      </c>
      <c r="K223" s="33">
        <f t="shared" si="82"/>
        <v>50.8108</v>
      </c>
      <c r="L223" s="33">
        <v>391</v>
      </c>
      <c r="M223" s="33">
        <v>386</v>
      </c>
      <c r="N223" s="33">
        <v>362</v>
      </c>
      <c r="O223" s="33">
        <v>343</v>
      </c>
      <c r="P223" s="42">
        <v>346</v>
      </c>
      <c r="Q223" s="43">
        <v>310</v>
      </c>
      <c r="R223" s="40">
        <f t="shared" si="83"/>
        <v>391</v>
      </c>
      <c r="S223" s="34">
        <f t="shared" si="84"/>
        <v>19.18</v>
      </c>
      <c r="T223" s="43">
        <v>2377600</v>
      </c>
      <c r="U223" s="43">
        <v>22511293</v>
      </c>
      <c r="V223" s="54">
        <f t="shared" si="85"/>
        <v>10.561809999999999</v>
      </c>
      <c r="W223" s="32">
        <v>38</v>
      </c>
      <c r="X223">
        <v>409</v>
      </c>
      <c r="Y223">
        <f t="shared" si="86"/>
        <v>9.2899999999999991</v>
      </c>
      <c r="Z223" s="46">
        <v>227293</v>
      </c>
      <c r="AA223" s="41">
        <v>189533</v>
      </c>
      <c r="AB223" s="33">
        <f t="shared" si="87"/>
        <v>0.42007800000000001</v>
      </c>
      <c r="AC223" s="33" t="str">
        <f t="shared" si="88"/>
        <v/>
      </c>
      <c r="AD223" s="33" t="str">
        <f t="shared" si="89"/>
        <v/>
      </c>
      <c r="AE223" s="62">
        <f t="shared" si="90"/>
        <v>748.61038374750524</v>
      </c>
      <c r="AF223" s="62">
        <f t="shared" si="91"/>
        <v>0</v>
      </c>
      <c r="AG223" s="62">
        <f t="shared" si="92"/>
        <v>0</v>
      </c>
      <c r="AH223" s="62" t="str">
        <f t="shared" si="93"/>
        <v/>
      </c>
      <c r="AI223" s="33" t="str">
        <f t="shared" si="94"/>
        <v/>
      </c>
      <c r="AJ223" s="33" t="str">
        <f t="shared" si="95"/>
        <v/>
      </c>
      <c r="AK223" s="34">
        <f t="shared" si="96"/>
        <v>748.61</v>
      </c>
      <c r="AL223" s="34">
        <f t="shared" si="97"/>
        <v>797.26</v>
      </c>
      <c r="AM223" s="32">
        <f t="shared" si="98"/>
        <v>156453</v>
      </c>
      <c r="AN223" s="35">
        <f t="shared" si="99"/>
        <v>5.3758495219872974E-3</v>
      </c>
      <c r="AO223" s="32">
        <f t="shared" si="100"/>
        <v>273.87265389764286</v>
      </c>
      <c r="AP223" s="32">
        <f t="shared" si="101"/>
        <v>105782</v>
      </c>
      <c r="AQ223" s="32">
        <f t="shared" si="102"/>
        <v>3160</v>
      </c>
      <c r="AR223" s="32">
        <f t="shared" si="103"/>
        <v>9476.65</v>
      </c>
      <c r="AS223" s="32">
        <f t="shared" si="104"/>
        <v>102348</v>
      </c>
      <c r="AT223" s="36">
        <f t="shared" si="105"/>
        <v>105782</v>
      </c>
      <c r="AU223" s="33"/>
      <c r="AV223" s="33">
        <f t="shared" si="106"/>
        <v>1</v>
      </c>
      <c r="AX223">
        <v>105508</v>
      </c>
      <c r="AY223" s="71">
        <f t="shared" si="107"/>
        <v>2.5969594722675057E-3</v>
      </c>
    </row>
    <row r="224" spans="1:51" ht="15" customHeight="1" x14ac:dyDescent="0.25">
      <c r="A224">
        <v>23</v>
      </c>
      <c r="B224">
        <v>300</v>
      </c>
      <c r="C224" t="s">
        <v>1455</v>
      </c>
      <c r="D224" t="s">
        <v>1456</v>
      </c>
      <c r="E224" s="39" t="s">
        <v>275</v>
      </c>
      <c r="F224" s="32">
        <v>92353</v>
      </c>
      <c r="G224" s="43">
        <v>411</v>
      </c>
      <c r="H224" s="47">
        <f t="shared" si="81"/>
        <v>2.6138418218760693</v>
      </c>
      <c r="I224">
        <v>99</v>
      </c>
      <c r="J224">
        <v>214</v>
      </c>
      <c r="K224" s="33">
        <f t="shared" si="82"/>
        <v>46.261699999999998</v>
      </c>
      <c r="L224" s="33">
        <v>347</v>
      </c>
      <c r="M224" s="33">
        <v>327</v>
      </c>
      <c r="N224" s="33">
        <v>327</v>
      </c>
      <c r="O224" s="33">
        <v>343</v>
      </c>
      <c r="P224" s="42">
        <v>410</v>
      </c>
      <c r="Q224" s="43">
        <v>409</v>
      </c>
      <c r="R224" s="40">
        <f t="shared" si="83"/>
        <v>410</v>
      </c>
      <c r="S224" s="34">
        <f t="shared" si="84"/>
        <v>0</v>
      </c>
      <c r="T224" s="43">
        <v>5949100</v>
      </c>
      <c r="U224" s="43">
        <v>46748431</v>
      </c>
      <c r="V224" s="54">
        <f t="shared" si="85"/>
        <v>12.725775000000001</v>
      </c>
      <c r="W224" s="32">
        <v>72</v>
      </c>
      <c r="X224">
        <v>490</v>
      </c>
      <c r="Y224">
        <f t="shared" si="86"/>
        <v>14.69</v>
      </c>
      <c r="Z224" s="46">
        <v>531673</v>
      </c>
      <c r="AA224" s="41">
        <v>257001</v>
      </c>
      <c r="AB224" s="33">
        <f t="shared" si="87"/>
        <v>0.42007800000000001</v>
      </c>
      <c r="AC224" s="33" t="str">
        <f t="shared" si="88"/>
        <v/>
      </c>
      <c r="AD224" s="33" t="str">
        <f t="shared" si="89"/>
        <v/>
      </c>
      <c r="AE224" s="62">
        <f t="shared" si="90"/>
        <v>773.8245400905206</v>
      </c>
      <c r="AF224" s="62">
        <f t="shared" si="91"/>
        <v>0</v>
      </c>
      <c r="AG224" s="62">
        <f t="shared" si="92"/>
        <v>0</v>
      </c>
      <c r="AH224" s="62" t="str">
        <f t="shared" si="93"/>
        <v/>
      </c>
      <c r="AI224" s="33" t="str">
        <f t="shared" si="94"/>
        <v/>
      </c>
      <c r="AJ224" s="33" t="str">
        <f t="shared" si="95"/>
        <v/>
      </c>
      <c r="AK224" s="34">
        <f t="shared" si="96"/>
        <v>773.82</v>
      </c>
      <c r="AL224" s="34">
        <f t="shared" si="97"/>
        <v>824.11</v>
      </c>
      <c r="AM224" s="32">
        <f t="shared" si="98"/>
        <v>115365</v>
      </c>
      <c r="AN224" s="35">
        <f t="shared" si="99"/>
        <v>5.3758495219872974E-3</v>
      </c>
      <c r="AO224" s="32">
        <f t="shared" si="100"/>
        <v>123.70904919997169</v>
      </c>
      <c r="AP224" s="32">
        <f t="shared" si="101"/>
        <v>92477</v>
      </c>
      <c r="AQ224" s="32">
        <f t="shared" si="102"/>
        <v>4110</v>
      </c>
      <c r="AR224" s="32">
        <f t="shared" si="103"/>
        <v>12850.050000000001</v>
      </c>
      <c r="AS224" s="32">
        <f t="shared" si="104"/>
        <v>88243</v>
      </c>
      <c r="AT224" s="36">
        <f t="shared" si="105"/>
        <v>92477</v>
      </c>
      <c r="AU224" s="33"/>
      <c r="AV224" s="33">
        <f t="shared" si="106"/>
        <v>1</v>
      </c>
      <c r="AX224">
        <v>92353</v>
      </c>
      <c r="AY224" s="71">
        <f t="shared" si="107"/>
        <v>1.3426743040291058E-3</v>
      </c>
    </row>
    <row r="225" spans="1:51" ht="15" customHeight="1" x14ac:dyDescent="0.25">
      <c r="A225">
        <v>23</v>
      </c>
      <c r="B225">
        <v>500</v>
      </c>
      <c r="C225" t="s">
        <v>1585</v>
      </c>
      <c r="D225" t="s">
        <v>1586</v>
      </c>
      <c r="E225" s="39" t="s">
        <v>340</v>
      </c>
      <c r="F225" s="32">
        <v>380480</v>
      </c>
      <c r="G225" s="43">
        <v>1055</v>
      </c>
      <c r="H225" s="47">
        <f t="shared" si="81"/>
        <v>3.0232524596337114</v>
      </c>
      <c r="I225">
        <v>129</v>
      </c>
      <c r="J225">
        <v>593</v>
      </c>
      <c r="K225" s="33">
        <f t="shared" si="82"/>
        <v>21.753800000000002</v>
      </c>
      <c r="L225" s="33">
        <v>1130</v>
      </c>
      <c r="M225" s="33">
        <v>1133</v>
      </c>
      <c r="N225" s="33">
        <v>1081</v>
      </c>
      <c r="O225" s="33">
        <v>1080</v>
      </c>
      <c r="P225" s="40">
        <v>1020</v>
      </c>
      <c r="Q225" s="43">
        <v>1043</v>
      </c>
      <c r="R225" s="40">
        <f t="shared" si="83"/>
        <v>1133</v>
      </c>
      <c r="S225" s="34">
        <f t="shared" si="84"/>
        <v>6.88</v>
      </c>
      <c r="T225" s="43">
        <v>20176200</v>
      </c>
      <c r="U225" s="43">
        <v>115526809</v>
      </c>
      <c r="V225" s="54">
        <f t="shared" si="85"/>
        <v>17.464518000000002</v>
      </c>
      <c r="W225" s="32">
        <v>423</v>
      </c>
      <c r="X225">
        <v>1089</v>
      </c>
      <c r="Y225">
        <f t="shared" si="86"/>
        <v>38.840000000000003</v>
      </c>
      <c r="Z225" s="46">
        <v>1202753</v>
      </c>
      <c r="AA225" s="41">
        <v>957840</v>
      </c>
      <c r="AB225" s="33">
        <f t="shared" si="87"/>
        <v>0.42007800000000001</v>
      </c>
      <c r="AC225" s="33" t="str">
        <f t="shared" si="88"/>
        <v/>
      </c>
      <c r="AD225" s="33" t="str">
        <f t="shared" si="89"/>
        <v/>
      </c>
      <c r="AE225" s="62">
        <f t="shared" si="90"/>
        <v>864.25393352651531</v>
      </c>
      <c r="AF225" s="62">
        <f t="shared" si="91"/>
        <v>0</v>
      </c>
      <c r="AG225" s="62">
        <f t="shared" si="92"/>
        <v>0</v>
      </c>
      <c r="AH225" s="62" t="str">
        <f t="shared" si="93"/>
        <v/>
      </c>
      <c r="AI225" s="33" t="str">
        <f t="shared" si="94"/>
        <v/>
      </c>
      <c r="AJ225" s="33" t="str">
        <f t="shared" si="95"/>
        <v/>
      </c>
      <c r="AK225" s="34">
        <f t="shared" si="96"/>
        <v>864.25</v>
      </c>
      <c r="AL225" s="34">
        <f t="shared" si="97"/>
        <v>920.42</v>
      </c>
      <c r="AM225" s="32">
        <f t="shared" si="98"/>
        <v>465793</v>
      </c>
      <c r="AN225" s="35">
        <f t="shared" si="99"/>
        <v>5.3758495219872974E-3</v>
      </c>
      <c r="AO225" s="32">
        <f t="shared" si="100"/>
        <v>458.62985026930232</v>
      </c>
      <c r="AP225" s="32">
        <f t="shared" si="101"/>
        <v>380939</v>
      </c>
      <c r="AQ225" s="32">
        <f t="shared" si="102"/>
        <v>10550</v>
      </c>
      <c r="AR225" s="32">
        <f t="shared" si="103"/>
        <v>47892</v>
      </c>
      <c r="AS225" s="32">
        <f t="shared" si="104"/>
        <v>369930</v>
      </c>
      <c r="AT225" s="36">
        <f t="shared" si="105"/>
        <v>380939</v>
      </c>
      <c r="AU225" s="33"/>
      <c r="AV225" s="33">
        <f t="shared" si="106"/>
        <v>1</v>
      </c>
      <c r="AX225">
        <v>380480</v>
      </c>
      <c r="AY225" s="71">
        <f t="shared" si="107"/>
        <v>1.2063708999158957E-3</v>
      </c>
    </row>
    <row r="226" spans="1:51" ht="15" customHeight="1" x14ac:dyDescent="0.25">
      <c r="A226">
        <v>23</v>
      </c>
      <c r="B226">
        <v>600</v>
      </c>
      <c r="C226" t="s">
        <v>1783</v>
      </c>
      <c r="D226" t="s">
        <v>1784</v>
      </c>
      <c r="E226" s="39" t="s">
        <v>439</v>
      </c>
      <c r="F226" s="32">
        <v>223544</v>
      </c>
      <c r="G226" s="43">
        <v>722</v>
      </c>
      <c r="H226" s="47">
        <f t="shared" si="81"/>
        <v>2.858537197569639</v>
      </c>
      <c r="I226">
        <v>232</v>
      </c>
      <c r="J226">
        <v>467</v>
      </c>
      <c r="K226" s="33">
        <f t="shared" si="82"/>
        <v>49.678800000000003</v>
      </c>
      <c r="L226" s="33">
        <v>850</v>
      </c>
      <c r="M226" s="33">
        <v>923</v>
      </c>
      <c r="N226" s="33">
        <v>858</v>
      </c>
      <c r="O226" s="33">
        <v>788</v>
      </c>
      <c r="P226" s="42">
        <v>754</v>
      </c>
      <c r="Q226" s="43">
        <v>724</v>
      </c>
      <c r="R226" s="40">
        <f t="shared" si="83"/>
        <v>923</v>
      </c>
      <c r="S226" s="34">
        <f t="shared" si="84"/>
        <v>21.78</v>
      </c>
      <c r="T226" s="43">
        <v>9899600</v>
      </c>
      <c r="U226" s="43">
        <v>94303486</v>
      </c>
      <c r="V226" s="54">
        <f t="shared" si="85"/>
        <v>10.497597000000001</v>
      </c>
      <c r="W226" s="32">
        <v>229</v>
      </c>
      <c r="X226">
        <v>804</v>
      </c>
      <c r="Y226">
        <f t="shared" si="86"/>
        <v>28.48</v>
      </c>
      <c r="Z226" s="46">
        <v>1049600</v>
      </c>
      <c r="AA226" s="41">
        <v>931548</v>
      </c>
      <c r="AB226" s="33">
        <f t="shared" si="87"/>
        <v>0.42007800000000001</v>
      </c>
      <c r="AC226" s="33" t="str">
        <f t="shared" si="88"/>
        <v/>
      </c>
      <c r="AD226" s="33" t="str">
        <f t="shared" si="89"/>
        <v/>
      </c>
      <c r="AE226" s="62">
        <f t="shared" si="90"/>
        <v>827.87212058758917</v>
      </c>
      <c r="AF226" s="62">
        <f t="shared" si="91"/>
        <v>0</v>
      </c>
      <c r="AG226" s="62">
        <f t="shared" si="92"/>
        <v>0</v>
      </c>
      <c r="AH226" s="62" t="str">
        <f t="shared" si="93"/>
        <v/>
      </c>
      <c r="AI226" s="33" t="str">
        <f t="shared" si="94"/>
        <v/>
      </c>
      <c r="AJ226" s="33" t="str">
        <f t="shared" si="95"/>
        <v/>
      </c>
      <c r="AK226" s="34">
        <f t="shared" si="96"/>
        <v>827.87</v>
      </c>
      <c r="AL226" s="34">
        <f t="shared" si="97"/>
        <v>881.68</v>
      </c>
      <c r="AM226" s="32">
        <f t="shared" si="98"/>
        <v>195659</v>
      </c>
      <c r="AN226" s="35">
        <f t="shared" si="99"/>
        <v>5.3758495219872974E-3</v>
      </c>
      <c r="AO226" s="32">
        <f t="shared" si="100"/>
        <v>-149.90556392061578</v>
      </c>
      <c r="AP226" s="32">
        <f t="shared" si="101"/>
        <v>195659</v>
      </c>
      <c r="AQ226" s="32">
        <f t="shared" si="102"/>
        <v>7220</v>
      </c>
      <c r="AR226" s="32">
        <f t="shared" si="103"/>
        <v>46577.4</v>
      </c>
      <c r="AS226" s="32">
        <f t="shared" si="104"/>
        <v>216324</v>
      </c>
      <c r="AT226" s="36">
        <f t="shared" si="105"/>
        <v>216324</v>
      </c>
      <c r="AU226" s="33"/>
      <c r="AV226" s="33">
        <f t="shared" si="106"/>
        <v>1</v>
      </c>
      <c r="AX226">
        <v>223544</v>
      </c>
      <c r="AY226" s="71">
        <f t="shared" si="107"/>
        <v>-3.2297892137565759E-2</v>
      </c>
    </row>
    <row r="227" spans="1:51" ht="15" customHeight="1" x14ac:dyDescent="0.25">
      <c r="A227">
        <v>23</v>
      </c>
      <c r="B227">
        <v>700</v>
      </c>
      <c r="C227" t="s">
        <v>1855</v>
      </c>
      <c r="D227" t="s">
        <v>1856</v>
      </c>
      <c r="E227" s="39" t="s">
        <v>475</v>
      </c>
      <c r="F227" s="32">
        <v>317380</v>
      </c>
      <c r="G227" s="43">
        <v>710</v>
      </c>
      <c r="H227" s="47">
        <f t="shared" si="81"/>
        <v>2.8512583487190755</v>
      </c>
      <c r="I227">
        <v>126</v>
      </c>
      <c r="J227">
        <v>402</v>
      </c>
      <c r="K227" s="33">
        <f t="shared" si="82"/>
        <v>31.343300000000003</v>
      </c>
      <c r="L227" s="33">
        <v>888</v>
      </c>
      <c r="M227" s="33">
        <v>861</v>
      </c>
      <c r="N227" s="33">
        <v>745</v>
      </c>
      <c r="O227" s="33">
        <v>766</v>
      </c>
      <c r="P227" s="42">
        <v>780</v>
      </c>
      <c r="Q227" s="43">
        <v>716</v>
      </c>
      <c r="R227" s="40">
        <f t="shared" si="83"/>
        <v>888</v>
      </c>
      <c r="S227" s="34">
        <f t="shared" si="84"/>
        <v>20.05</v>
      </c>
      <c r="T227" s="43">
        <v>4160900</v>
      </c>
      <c r="U227" s="43">
        <v>42421927</v>
      </c>
      <c r="V227" s="54">
        <f t="shared" si="85"/>
        <v>9.8083709999999993</v>
      </c>
      <c r="W227" s="32">
        <v>252</v>
      </c>
      <c r="X227">
        <v>832</v>
      </c>
      <c r="Y227">
        <f t="shared" si="86"/>
        <v>30.29</v>
      </c>
      <c r="Z227" s="46">
        <v>477435</v>
      </c>
      <c r="AA227" s="41">
        <v>469635</v>
      </c>
      <c r="AB227" s="33">
        <f t="shared" si="87"/>
        <v>0.42007800000000001</v>
      </c>
      <c r="AC227" s="33" t="str">
        <f t="shared" si="88"/>
        <v/>
      </c>
      <c r="AD227" s="33" t="str">
        <f t="shared" si="89"/>
        <v/>
      </c>
      <c r="AE227" s="62">
        <f t="shared" si="90"/>
        <v>826.26439029002324</v>
      </c>
      <c r="AF227" s="62">
        <f t="shared" si="91"/>
        <v>0</v>
      </c>
      <c r="AG227" s="62">
        <f t="shared" si="92"/>
        <v>0</v>
      </c>
      <c r="AH227" s="62" t="str">
        <f t="shared" si="93"/>
        <v/>
      </c>
      <c r="AI227" s="33" t="str">
        <f t="shared" si="94"/>
        <v/>
      </c>
      <c r="AJ227" s="33" t="str">
        <f t="shared" si="95"/>
        <v/>
      </c>
      <c r="AK227" s="34">
        <f t="shared" si="96"/>
        <v>826.26</v>
      </c>
      <c r="AL227" s="34">
        <f t="shared" si="97"/>
        <v>879.96</v>
      </c>
      <c r="AM227" s="32">
        <f t="shared" si="98"/>
        <v>424212</v>
      </c>
      <c r="AN227" s="35">
        <f t="shared" si="99"/>
        <v>5.3758495219872974E-3</v>
      </c>
      <c r="AO227" s="32">
        <f t="shared" si="100"/>
        <v>574.3127561329469</v>
      </c>
      <c r="AP227" s="32">
        <f t="shared" si="101"/>
        <v>317954</v>
      </c>
      <c r="AQ227" s="32">
        <f t="shared" si="102"/>
        <v>7100</v>
      </c>
      <c r="AR227" s="32">
        <f t="shared" si="103"/>
        <v>23481.75</v>
      </c>
      <c r="AS227" s="32">
        <f t="shared" si="104"/>
        <v>310280</v>
      </c>
      <c r="AT227" s="36">
        <f t="shared" si="105"/>
        <v>317954</v>
      </c>
      <c r="AU227" s="33"/>
      <c r="AV227" s="33">
        <f t="shared" si="106"/>
        <v>1</v>
      </c>
      <c r="AX227">
        <v>317380</v>
      </c>
      <c r="AY227" s="71">
        <f t="shared" si="107"/>
        <v>1.8085575650639613E-3</v>
      </c>
    </row>
    <row r="228" spans="1:51" ht="15" customHeight="1" x14ac:dyDescent="0.25">
      <c r="A228">
        <v>23</v>
      </c>
      <c r="B228">
        <v>800</v>
      </c>
      <c r="C228" t="s">
        <v>2105</v>
      </c>
      <c r="D228" t="s">
        <v>2106</v>
      </c>
      <c r="E228" s="39" t="s">
        <v>600</v>
      </c>
      <c r="F228" s="32">
        <v>65303</v>
      </c>
      <c r="G228" s="43">
        <v>229</v>
      </c>
      <c r="H228" s="47">
        <f t="shared" si="81"/>
        <v>2.3598354823398879</v>
      </c>
      <c r="I228">
        <v>24</v>
      </c>
      <c r="J228">
        <v>132</v>
      </c>
      <c r="K228" s="33">
        <f t="shared" si="82"/>
        <v>18.181799999999999</v>
      </c>
      <c r="L228" s="33">
        <v>268</v>
      </c>
      <c r="M228" s="33">
        <v>293</v>
      </c>
      <c r="N228" s="33">
        <v>276</v>
      </c>
      <c r="O228" s="33">
        <v>212</v>
      </c>
      <c r="P228" s="42">
        <v>254</v>
      </c>
      <c r="Q228" s="43">
        <v>231</v>
      </c>
      <c r="R228" s="40">
        <f t="shared" si="83"/>
        <v>293</v>
      </c>
      <c r="S228" s="34">
        <f t="shared" si="84"/>
        <v>21.84</v>
      </c>
      <c r="T228" s="43">
        <v>2496900</v>
      </c>
      <c r="U228" s="43">
        <v>16717477</v>
      </c>
      <c r="V228" s="54">
        <f t="shared" si="85"/>
        <v>14.935866000000001</v>
      </c>
      <c r="W228" s="32">
        <v>86</v>
      </c>
      <c r="X228">
        <v>323</v>
      </c>
      <c r="Y228">
        <f t="shared" si="86"/>
        <v>26.63</v>
      </c>
      <c r="Z228" s="46">
        <v>204840</v>
      </c>
      <c r="AA228" s="41">
        <v>192292</v>
      </c>
      <c r="AB228" s="33">
        <f t="shared" si="87"/>
        <v>0.42007800000000001</v>
      </c>
      <c r="AC228" s="33" t="str">
        <f t="shared" si="88"/>
        <v/>
      </c>
      <c r="AD228" s="33" t="str">
        <f t="shared" si="89"/>
        <v/>
      </c>
      <c r="AE228" s="62">
        <f t="shared" si="90"/>
        <v>717.72038183278744</v>
      </c>
      <c r="AF228" s="62">
        <f t="shared" si="91"/>
        <v>0</v>
      </c>
      <c r="AG228" s="62">
        <f t="shared" si="92"/>
        <v>0</v>
      </c>
      <c r="AH228" s="62" t="str">
        <f t="shared" si="93"/>
        <v/>
      </c>
      <c r="AI228" s="33" t="str">
        <f t="shared" si="94"/>
        <v/>
      </c>
      <c r="AJ228" s="33" t="str">
        <f t="shared" si="95"/>
        <v/>
      </c>
      <c r="AK228" s="34">
        <f t="shared" si="96"/>
        <v>717.72</v>
      </c>
      <c r="AL228" s="34">
        <f t="shared" si="97"/>
        <v>764.37</v>
      </c>
      <c r="AM228" s="32">
        <f t="shared" si="98"/>
        <v>88992</v>
      </c>
      <c r="AN228" s="35">
        <f t="shared" si="99"/>
        <v>5.3758495219872974E-3</v>
      </c>
      <c r="AO228" s="32">
        <f t="shared" si="100"/>
        <v>127.34849932635709</v>
      </c>
      <c r="AP228" s="32">
        <f t="shared" si="101"/>
        <v>65430</v>
      </c>
      <c r="AQ228" s="32">
        <f t="shared" si="102"/>
        <v>2290</v>
      </c>
      <c r="AR228" s="32">
        <f t="shared" si="103"/>
        <v>9614.6</v>
      </c>
      <c r="AS228" s="32">
        <f t="shared" si="104"/>
        <v>63013</v>
      </c>
      <c r="AT228" s="36">
        <f t="shared" si="105"/>
        <v>65430</v>
      </c>
      <c r="AU228" s="33"/>
      <c r="AV228" s="33">
        <f t="shared" si="106"/>
        <v>1</v>
      </c>
      <c r="AX228">
        <v>65303</v>
      </c>
      <c r="AY228" s="71">
        <f t="shared" si="107"/>
        <v>1.9447804848169302E-3</v>
      </c>
    </row>
    <row r="229" spans="1:51" ht="15" customHeight="1" x14ac:dyDescent="0.25">
      <c r="A229">
        <v>23</v>
      </c>
      <c r="B229">
        <v>900</v>
      </c>
      <c r="C229" t="s">
        <v>2135</v>
      </c>
      <c r="D229" t="s">
        <v>2136</v>
      </c>
      <c r="E229" s="39" t="s">
        <v>615</v>
      </c>
      <c r="F229" s="32">
        <v>52733</v>
      </c>
      <c r="G229" s="43">
        <v>232</v>
      </c>
      <c r="H229" s="47">
        <f t="shared" si="81"/>
        <v>2.3654879848908998</v>
      </c>
      <c r="I229">
        <v>66</v>
      </c>
      <c r="J229">
        <v>102</v>
      </c>
      <c r="K229" s="33">
        <f t="shared" si="82"/>
        <v>64.7059</v>
      </c>
      <c r="L229" s="33">
        <v>269</v>
      </c>
      <c r="M229" s="33">
        <v>291</v>
      </c>
      <c r="N229" s="33">
        <v>259</v>
      </c>
      <c r="O229" s="33">
        <v>269</v>
      </c>
      <c r="P229" s="42">
        <v>199</v>
      </c>
      <c r="Q229" s="43">
        <v>234</v>
      </c>
      <c r="R229" s="40">
        <f t="shared" si="83"/>
        <v>291</v>
      </c>
      <c r="S229" s="34">
        <f t="shared" si="84"/>
        <v>20.27</v>
      </c>
      <c r="T229" s="43">
        <v>1135600</v>
      </c>
      <c r="U229" s="43">
        <v>14239802</v>
      </c>
      <c r="V229" s="54">
        <f t="shared" si="85"/>
        <v>7.9748299999999999</v>
      </c>
      <c r="W229" s="32">
        <v>58</v>
      </c>
      <c r="X229">
        <v>256</v>
      </c>
      <c r="Y229">
        <f t="shared" si="86"/>
        <v>22.66</v>
      </c>
      <c r="Z229" s="46">
        <v>148328</v>
      </c>
      <c r="AA229" s="41">
        <v>111437</v>
      </c>
      <c r="AB229" s="33">
        <f t="shared" si="87"/>
        <v>0.42007800000000001</v>
      </c>
      <c r="AC229" s="33" t="str">
        <f t="shared" si="88"/>
        <v/>
      </c>
      <c r="AD229" s="33" t="str">
        <f t="shared" si="89"/>
        <v/>
      </c>
      <c r="AE229" s="62">
        <f t="shared" si="90"/>
        <v>718.96888963874733</v>
      </c>
      <c r="AF229" s="62">
        <f t="shared" si="91"/>
        <v>0</v>
      </c>
      <c r="AG229" s="62">
        <f t="shared" si="92"/>
        <v>0</v>
      </c>
      <c r="AH229" s="62" t="str">
        <f t="shared" si="93"/>
        <v/>
      </c>
      <c r="AI229" s="33" t="str">
        <f t="shared" si="94"/>
        <v/>
      </c>
      <c r="AJ229" s="33" t="str">
        <f t="shared" si="95"/>
        <v/>
      </c>
      <c r="AK229" s="34">
        <f t="shared" si="96"/>
        <v>718.97</v>
      </c>
      <c r="AL229" s="34">
        <f t="shared" si="97"/>
        <v>765.7</v>
      </c>
      <c r="AM229" s="32">
        <f t="shared" si="98"/>
        <v>115333</v>
      </c>
      <c r="AN229" s="35">
        <f t="shared" si="99"/>
        <v>5.3758495219872974E-3</v>
      </c>
      <c r="AO229" s="32">
        <f t="shared" si="100"/>
        <v>336.52818007640479</v>
      </c>
      <c r="AP229" s="32">
        <f t="shared" si="101"/>
        <v>53070</v>
      </c>
      <c r="AQ229" s="32">
        <f t="shared" si="102"/>
        <v>2320</v>
      </c>
      <c r="AR229" s="32">
        <f t="shared" si="103"/>
        <v>5571.85</v>
      </c>
      <c r="AS229" s="32">
        <f t="shared" si="104"/>
        <v>50413</v>
      </c>
      <c r="AT229" s="36">
        <f t="shared" si="105"/>
        <v>53070</v>
      </c>
      <c r="AU229" s="33"/>
      <c r="AV229" s="33">
        <f t="shared" si="106"/>
        <v>1</v>
      </c>
      <c r="AX229">
        <v>52733</v>
      </c>
      <c r="AY229" s="71">
        <f t="shared" si="107"/>
        <v>6.3906851497164963E-3</v>
      </c>
    </row>
    <row r="230" spans="1:51" ht="15" customHeight="1" x14ac:dyDescent="0.25">
      <c r="A230">
        <v>23</v>
      </c>
      <c r="B230">
        <v>1000</v>
      </c>
      <c r="C230" t="s">
        <v>2161</v>
      </c>
      <c r="D230" t="s">
        <v>2162</v>
      </c>
      <c r="E230" s="39" t="s">
        <v>628</v>
      </c>
      <c r="F230" s="32">
        <v>539709</v>
      </c>
      <c r="G230" s="43">
        <v>1336</v>
      </c>
      <c r="H230" s="47">
        <f t="shared" si="81"/>
        <v>3.1258064581395271</v>
      </c>
      <c r="I230">
        <v>217</v>
      </c>
      <c r="J230">
        <v>622</v>
      </c>
      <c r="K230" s="33">
        <f t="shared" si="82"/>
        <v>34.887499999999996</v>
      </c>
      <c r="L230" s="33">
        <v>1413</v>
      </c>
      <c r="M230" s="33">
        <v>1478</v>
      </c>
      <c r="N230" s="33">
        <v>1530</v>
      </c>
      <c r="O230" s="33">
        <v>1426</v>
      </c>
      <c r="P230" s="40">
        <v>1325</v>
      </c>
      <c r="Q230" s="43">
        <v>1322</v>
      </c>
      <c r="R230" s="40">
        <f t="shared" si="83"/>
        <v>1530</v>
      </c>
      <c r="S230" s="34">
        <f t="shared" si="84"/>
        <v>12.68</v>
      </c>
      <c r="T230" s="43">
        <v>23163800</v>
      </c>
      <c r="U230" s="43">
        <v>131494196</v>
      </c>
      <c r="V230" s="54">
        <f t="shared" si="85"/>
        <v>17.615835000000001</v>
      </c>
      <c r="W230" s="32">
        <v>288</v>
      </c>
      <c r="X230">
        <v>1315</v>
      </c>
      <c r="Y230">
        <f t="shared" si="86"/>
        <v>21.9</v>
      </c>
      <c r="Z230" s="46">
        <v>1457213</v>
      </c>
      <c r="AA230" s="41">
        <v>1274793</v>
      </c>
      <c r="AB230" s="33">
        <f t="shared" si="87"/>
        <v>0.42007800000000001</v>
      </c>
      <c r="AC230" s="33" t="str">
        <f t="shared" si="88"/>
        <v/>
      </c>
      <c r="AD230" s="33" t="str">
        <f t="shared" si="89"/>
        <v/>
      </c>
      <c r="AE230" s="62">
        <f t="shared" si="90"/>
        <v>886.90575305448431</v>
      </c>
      <c r="AF230" s="62">
        <f t="shared" si="91"/>
        <v>0</v>
      </c>
      <c r="AG230" s="62">
        <f t="shared" si="92"/>
        <v>0</v>
      </c>
      <c r="AH230" s="62" t="str">
        <f t="shared" si="93"/>
        <v/>
      </c>
      <c r="AI230" s="33" t="str">
        <f t="shared" si="94"/>
        <v/>
      </c>
      <c r="AJ230" s="33" t="str">
        <f t="shared" si="95"/>
        <v/>
      </c>
      <c r="AK230" s="34">
        <f t="shared" si="96"/>
        <v>886.91</v>
      </c>
      <c r="AL230" s="34">
        <f t="shared" si="97"/>
        <v>944.55</v>
      </c>
      <c r="AM230" s="32">
        <f t="shared" si="98"/>
        <v>649776</v>
      </c>
      <c r="AN230" s="35">
        <f t="shared" si="99"/>
        <v>5.3758495219872974E-3</v>
      </c>
      <c r="AO230" s="32">
        <f t="shared" si="100"/>
        <v>591.70362933657589</v>
      </c>
      <c r="AP230" s="32">
        <f t="shared" si="101"/>
        <v>540301</v>
      </c>
      <c r="AQ230" s="32">
        <f t="shared" si="102"/>
        <v>13360</v>
      </c>
      <c r="AR230" s="32">
        <f t="shared" si="103"/>
        <v>63739.65</v>
      </c>
      <c r="AS230" s="32">
        <f t="shared" si="104"/>
        <v>526349</v>
      </c>
      <c r="AT230" s="36">
        <f t="shared" si="105"/>
        <v>540301</v>
      </c>
      <c r="AU230" s="33"/>
      <c r="AV230" s="33">
        <f t="shared" si="106"/>
        <v>1</v>
      </c>
      <c r="AX230">
        <v>539709</v>
      </c>
      <c r="AY230" s="71">
        <f t="shared" si="107"/>
        <v>1.0968873967267547E-3</v>
      </c>
    </row>
    <row r="231" spans="1:51" ht="15" customHeight="1" x14ac:dyDescent="0.25">
      <c r="A231">
        <v>23</v>
      </c>
      <c r="B231">
        <v>1200</v>
      </c>
      <c r="C231" t="s">
        <v>2245</v>
      </c>
      <c r="D231" t="s">
        <v>2246</v>
      </c>
      <c r="E231" s="39" t="s">
        <v>669</v>
      </c>
      <c r="F231" s="32">
        <v>708190</v>
      </c>
      <c r="G231" s="43">
        <v>1868</v>
      </c>
      <c r="H231" s="47">
        <f t="shared" si="81"/>
        <v>3.2713768718940743</v>
      </c>
      <c r="I231">
        <v>189</v>
      </c>
      <c r="J231">
        <v>820</v>
      </c>
      <c r="K231" s="33">
        <f t="shared" si="82"/>
        <v>23.0488</v>
      </c>
      <c r="L231" s="33">
        <v>1318</v>
      </c>
      <c r="M231" s="33">
        <v>1478</v>
      </c>
      <c r="N231" s="33">
        <v>1485</v>
      </c>
      <c r="O231" s="33">
        <v>1696</v>
      </c>
      <c r="P231" s="40">
        <v>1731</v>
      </c>
      <c r="Q231" s="43">
        <v>1860</v>
      </c>
      <c r="R231" s="40">
        <f t="shared" si="83"/>
        <v>1860</v>
      </c>
      <c r="S231" s="34">
        <f t="shared" si="84"/>
        <v>0</v>
      </c>
      <c r="T231" s="43">
        <v>20526900</v>
      </c>
      <c r="U231" s="43">
        <v>152683736</v>
      </c>
      <c r="V231" s="54">
        <f t="shared" si="85"/>
        <v>13.444065</v>
      </c>
      <c r="W231" s="32">
        <v>430</v>
      </c>
      <c r="X231">
        <v>1790</v>
      </c>
      <c r="Y231">
        <f t="shared" si="86"/>
        <v>24.02</v>
      </c>
      <c r="Z231" s="46">
        <v>1709486</v>
      </c>
      <c r="AA231" s="41">
        <v>1180237</v>
      </c>
      <c r="AB231" s="33">
        <f t="shared" si="87"/>
        <v>0.42007800000000001</v>
      </c>
      <c r="AC231" s="33" t="str">
        <f t="shared" si="88"/>
        <v/>
      </c>
      <c r="AD231" s="33" t="str">
        <f t="shared" si="89"/>
        <v/>
      </c>
      <c r="AE231" s="62">
        <f t="shared" si="90"/>
        <v>919.0589093333474</v>
      </c>
      <c r="AF231" s="62">
        <f t="shared" si="91"/>
        <v>0</v>
      </c>
      <c r="AG231" s="62">
        <f t="shared" si="92"/>
        <v>0</v>
      </c>
      <c r="AH231" s="62" t="str">
        <f t="shared" si="93"/>
        <v/>
      </c>
      <c r="AI231" s="33" t="str">
        <f t="shared" si="94"/>
        <v/>
      </c>
      <c r="AJ231" s="33" t="str">
        <f t="shared" si="95"/>
        <v/>
      </c>
      <c r="AK231" s="34">
        <f t="shared" si="96"/>
        <v>919.06</v>
      </c>
      <c r="AL231" s="34">
        <f t="shared" si="97"/>
        <v>978.79</v>
      </c>
      <c r="AM231" s="32">
        <f t="shared" si="98"/>
        <v>1110262</v>
      </c>
      <c r="AN231" s="35">
        <f t="shared" si="99"/>
        <v>5.3758495219872974E-3</v>
      </c>
      <c r="AO231" s="32">
        <f t="shared" si="100"/>
        <v>2161.4785690044764</v>
      </c>
      <c r="AP231" s="32">
        <f t="shared" si="101"/>
        <v>710351</v>
      </c>
      <c r="AQ231" s="32">
        <f t="shared" si="102"/>
        <v>18680</v>
      </c>
      <c r="AR231" s="32">
        <f t="shared" si="103"/>
        <v>59011.850000000006</v>
      </c>
      <c r="AS231" s="32">
        <f t="shared" si="104"/>
        <v>689510</v>
      </c>
      <c r="AT231" s="36">
        <f t="shared" si="105"/>
        <v>710351</v>
      </c>
      <c r="AU231" s="33"/>
      <c r="AV231" s="33">
        <f t="shared" si="106"/>
        <v>1</v>
      </c>
      <c r="AX231">
        <v>708190</v>
      </c>
      <c r="AY231" s="71">
        <f t="shared" si="107"/>
        <v>3.0514409974724296E-3</v>
      </c>
    </row>
    <row r="232" spans="1:51" ht="15" customHeight="1" x14ac:dyDescent="0.25">
      <c r="A232">
        <v>23</v>
      </c>
      <c r="B232">
        <v>1300</v>
      </c>
      <c r="C232" t="s">
        <v>2333</v>
      </c>
      <c r="D232" t="s">
        <v>2334</v>
      </c>
      <c r="E232" s="39" t="s">
        <v>713</v>
      </c>
      <c r="F232" s="32">
        <v>1027560</v>
      </c>
      <c r="G232" s="43">
        <v>2465</v>
      </c>
      <c r="H232" s="47">
        <f t="shared" si="81"/>
        <v>3.3918169236132489</v>
      </c>
      <c r="I232">
        <v>375</v>
      </c>
      <c r="J232">
        <v>1081</v>
      </c>
      <c r="K232" s="33">
        <f t="shared" si="82"/>
        <v>34.690100000000001</v>
      </c>
      <c r="L232" s="33">
        <v>2572</v>
      </c>
      <c r="M232" s="33">
        <v>2616</v>
      </c>
      <c r="N232" s="33">
        <v>2461</v>
      </c>
      <c r="O232" s="33">
        <v>2518</v>
      </c>
      <c r="P232" s="40">
        <v>2479</v>
      </c>
      <c r="Q232" s="43">
        <v>2447</v>
      </c>
      <c r="R232" s="40">
        <f t="shared" si="83"/>
        <v>2616</v>
      </c>
      <c r="S232" s="34">
        <f t="shared" si="84"/>
        <v>5.77</v>
      </c>
      <c r="T232" s="43">
        <v>31694100</v>
      </c>
      <c r="U232" s="43">
        <v>192529335</v>
      </c>
      <c r="V232" s="54">
        <f t="shared" si="85"/>
        <v>16.461959</v>
      </c>
      <c r="W232" s="32">
        <v>432</v>
      </c>
      <c r="X232">
        <v>2357</v>
      </c>
      <c r="Y232">
        <f t="shared" si="86"/>
        <v>18.329999999999998</v>
      </c>
      <c r="Z232" s="46">
        <v>2312013</v>
      </c>
      <c r="AA232" s="41">
        <v>1880664</v>
      </c>
      <c r="AB232" s="33">
        <f t="shared" si="87"/>
        <v>0.42007800000000001</v>
      </c>
      <c r="AC232" s="33" t="str">
        <f t="shared" si="88"/>
        <v/>
      </c>
      <c r="AD232" s="33" t="str">
        <f t="shared" si="89"/>
        <v/>
      </c>
      <c r="AE232" s="62">
        <f t="shared" si="90"/>
        <v>945.66134663692355</v>
      </c>
      <c r="AF232" s="62">
        <f t="shared" si="91"/>
        <v>0</v>
      </c>
      <c r="AG232" s="62">
        <f t="shared" si="92"/>
        <v>0</v>
      </c>
      <c r="AH232" s="62" t="str">
        <f t="shared" si="93"/>
        <v/>
      </c>
      <c r="AI232" s="33" t="str">
        <f t="shared" si="94"/>
        <v/>
      </c>
      <c r="AJ232" s="33" t="str">
        <f t="shared" si="95"/>
        <v/>
      </c>
      <c r="AK232" s="34">
        <f t="shared" si="96"/>
        <v>945.66</v>
      </c>
      <c r="AL232" s="34">
        <f t="shared" si="97"/>
        <v>1007.12</v>
      </c>
      <c r="AM232" s="32">
        <f t="shared" si="98"/>
        <v>1511325</v>
      </c>
      <c r="AN232" s="35">
        <f t="shared" si="99"/>
        <v>5.3758495219872974E-3</v>
      </c>
      <c r="AO232" s="32">
        <f t="shared" si="100"/>
        <v>2600.6478440041851</v>
      </c>
      <c r="AP232" s="32">
        <f t="shared" si="101"/>
        <v>1030161</v>
      </c>
      <c r="AQ232" s="32">
        <f t="shared" si="102"/>
        <v>24650</v>
      </c>
      <c r="AR232" s="32">
        <f t="shared" si="103"/>
        <v>94033.200000000012</v>
      </c>
      <c r="AS232" s="32">
        <f t="shared" si="104"/>
        <v>1002910</v>
      </c>
      <c r="AT232" s="36">
        <f t="shared" si="105"/>
        <v>1030161</v>
      </c>
      <c r="AU232" s="33"/>
      <c r="AV232" s="33">
        <f t="shared" si="106"/>
        <v>1</v>
      </c>
      <c r="AX232">
        <v>1027560</v>
      </c>
      <c r="AY232" s="71">
        <f t="shared" si="107"/>
        <v>2.5312390517342053E-3</v>
      </c>
    </row>
    <row r="233" spans="1:51" ht="15" customHeight="1" x14ac:dyDescent="0.25">
      <c r="A233">
        <v>23</v>
      </c>
      <c r="B233">
        <v>1400</v>
      </c>
      <c r="C233" t="s">
        <v>2547</v>
      </c>
      <c r="D233" t="s">
        <v>2548</v>
      </c>
      <c r="E233" s="39" t="s">
        <v>820</v>
      </c>
      <c r="F233" s="32">
        <v>1432</v>
      </c>
      <c r="G233" s="43">
        <v>73</v>
      </c>
      <c r="H233" s="47">
        <f t="shared" si="81"/>
        <v>1.8633228601204559</v>
      </c>
      <c r="I233">
        <v>28</v>
      </c>
      <c r="J233">
        <v>50</v>
      </c>
      <c r="K233" s="33">
        <f t="shared" si="82"/>
        <v>56.000000000000007</v>
      </c>
      <c r="L233" s="33">
        <v>114</v>
      </c>
      <c r="M233" s="33">
        <v>119</v>
      </c>
      <c r="N233" s="33">
        <v>94</v>
      </c>
      <c r="O233" s="33">
        <v>64</v>
      </c>
      <c r="P233" s="42">
        <v>63</v>
      </c>
      <c r="Q233" s="43">
        <v>67</v>
      </c>
      <c r="R233" s="40">
        <f t="shared" si="83"/>
        <v>119</v>
      </c>
      <c r="S233" s="34">
        <f t="shared" si="84"/>
        <v>38.659999999999997</v>
      </c>
      <c r="T233" s="43">
        <v>640300</v>
      </c>
      <c r="U233" s="43">
        <v>11384749</v>
      </c>
      <c r="V233" s="54">
        <f t="shared" si="85"/>
        <v>5.6241909999999997</v>
      </c>
      <c r="W233" s="32">
        <v>10</v>
      </c>
      <c r="X233">
        <v>60</v>
      </c>
      <c r="Y233">
        <f t="shared" si="86"/>
        <v>16.670000000000002</v>
      </c>
      <c r="Z233" s="46">
        <v>115603</v>
      </c>
      <c r="AA233" s="41">
        <v>70001</v>
      </c>
      <c r="AB233" s="33">
        <f t="shared" si="87"/>
        <v>0.42007800000000001</v>
      </c>
      <c r="AC233" s="33" t="str">
        <f t="shared" si="88"/>
        <v/>
      </c>
      <c r="AD233" s="33" t="str">
        <f t="shared" si="89"/>
        <v/>
      </c>
      <c r="AE233" s="62">
        <f t="shared" si="90"/>
        <v>608.05216337482591</v>
      </c>
      <c r="AF233" s="62">
        <f t="shared" si="91"/>
        <v>0</v>
      </c>
      <c r="AG233" s="62">
        <f t="shared" si="92"/>
        <v>0</v>
      </c>
      <c r="AH233" s="62" t="str">
        <f t="shared" si="93"/>
        <v/>
      </c>
      <c r="AI233" s="33" t="str">
        <f t="shared" si="94"/>
        <v/>
      </c>
      <c r="AJ233" s="33" t="str">
        <f t="shared" si="95"/>
        <v/>
      </c>
      <c r="AK233" s="34">
        <f t="shared" si="96"/>
        <v>608.04999999999995</v>
      </c>
      <c r="AL233" s="34">
        <f t="shared" si="97"/>
        <v>647.57000000000005</v>
      </c>
      <c r="AM233" s="32">
        <f t="shared" si="98"/>
        <v>0</v>
      </c>
      <c r="AN233" s="35">
        <f t="shared" si="99"/>
        <v>5.3758495219872974E-3</v>
      </c>
      <c r="AO233" s="32">
        <f t="shared" si="100"/>
        <v>-7.69821651548581</v>
      </c>
      <c r="AP233" s="32">
        <f t="shared" si="101"/>
        <v>0</v>
      </c>
      <c r="AQ233" s="32">
        <f t="shared" si="102"/>
        <v>730</v>
      </c>
      <c r="AR233" s="32">
        <f t="shared" si="103"/>
        <v>3500.05</v>
      </c>
      <c r="AS233" s="32">
        <f t="shared" si="104"/>
        <v>702</v>
      </c>
      <c r="AT233" s="36">
        <f t="shared" si="105"/>
        <v>702</v>
      </c>
      <c r="AU233" s="33"/>
      <c r="AV233" s="33">
        <f t="shared" si="106"/>
        <v>1</v>
      </c>
      <c r="AX233">
        <v>1432</v>
      </c>
      <c r="AY233" s="71">
        <f t="shared" si="107"/>
        <v>-0.50977653631284914</v>
      </c>
    </row>
    <row r="234" spans="1:51" ht="15" customHeight="1" x14ac:dyDescent="0.25">
      <c r="A234">
        <v>23</v>
      </c>
      <c r="B234">
        <v>1500</v>
      </c>
      <c r="C234" t="s">
        <v>2599</v>
      </c>
      <c r="D234" t="s">
        <v>2600</v>
      </c>
      <c r="E234" s="39" t="s">
        <v>846</v>
      </c>
      <c r="F234" s="32">
        <v>148871</v>
      </c>
      <c r="G234" s="43">
        <v>436</v>
      </c>
      <c r="H234" s="47">
        <f t="shared" si="81"/>
        <v>2.6394864892685859</v>
      </c>
      <c r="I234">
        <v>92</v>
      </c>
      <c r="J234">
        <v>181</v>
      </c>
      <c r="K234" s="33">
        <f t="shared" si="82"/>
        <v>50.828700000000005</v>
      </c>
      <c r="L234" s="33">
        <v>450</v>
      </c>
      <c r="M234" s="33">
        <v>482</v>
      </c>
      <c r="N234" s="33">
        <v>493</v>
      </c>
      <c r="O234" s="33">
        <v>460</v>
      </c>
      <c r="P234" s="42">
        <v>444</v>
      </c>
      <c r="Q234" s="43">
        <v>432</v>
      </c>
      <c r="R234" s="40">
        <f t="shared" si="83"/>
        <v>493</v>
      </c>
      <c r="S234" s="34">
        <f t="shared" si="84"/>
        <v>11.56</v>
      </c>
      <c r="T234" s="43">
        <v>6015000</v>
      </c>
      <c r="U234" s="43">
        <v>37104964</v>
      </c>
      <c r="V234" s="54">
        <f t="shared" si="85"/>
        <v>16.210768999999999</v>
      </c>
      <c r="W234" s="32">
        <v>93</v>
      </c>
      <c r="X234">
        <v>356</v>
      </c>
      <c r="Y234">
        <f t="shared" si="86"/>
        <v>26.12</v>
      </c>
      <c r="Z234" s="46">
        <v>359544</v>
      </c>
      <c r="AA234" s="41">
        <v>241169</v>
      </c>
      <c r="AB234" s="33">
        <f t="shared" si="87"/>
        <v>0.42007800000000001</v>
      </c>
      <c r="AC234" s="33" t="str">
        <f t="shared" si="88"/>
        <v/>
      </c>
      <c r="AD234" s="33" t="str">
        <f t="shared" si="89"/>
        <v/>
      </c>
      <c r="AE234" s="62">
        <f t="shared" si="90"/>
        <v>779.48885729017741</v>
      </c>
      <c r="AF234" s="62">
        <f t="shared" si="91"/>
        <v>0</v>
      </c>
      <c r="AG234" s="62">
        <f t="shared" si="92"/>
        <v>0</v>
      </c>
      <c r="AH234" s="62" t="str">
        <f t="shared" si="93"/>
        <v/>
      </c>
      <c r="AI234" s="33" t="str">
        <f t="shared" si="94"/>
        <v/>
      </c>
      <c r="AJ234" s="33" t="str">
        <f t="shared" si="95"/>
        <v/>
      </c>
      <c r="AK234" s="34">
        <f t="shared" si="96"/>
        <v>779.49</v>
      </c>
      <c r="AL234" s="34">
        <f t="shared" si="97"/>
        <v>830.15</v>
      </c>
      <c r="AM234" s="32">
        <f t="shared" si="98"/>
        <v>210909</v>
      </c>
      <c r="AN234" s="35">
        <f t="shared" si="99"/>
        <v>5.3758495219872974E-3</v>
      </c>
      <c r="AO234" s="32">
        <f t="shared" si="100"/>
        <v>333.50695264504793</v>
      </c>
      <c r="AP234" s="32">
        <f t="shared" si="101"/>
        <v>149205</v>
      </c>
      <c r="AQ234" s="32">
        <f t="shared" si="102"/>
        <v>4360</v>
      </c>
      <c r="AR234" s="32">
        <f t="shared" si="103"/>
        <v>12058.45</v>
      </c>
      <c r="AS234" s="32">
        <f t="shared" si="104"/>
        <v>144511</v>
      </c>
      <c r="AT234" s="36">
        <f t="shared" si="105"/>
        <v>149205</v>
      </c>
      <c r="AU234" s="33"/>
      <c r="AV234" s="33">
        <f t="shared" si="106"/>
        <v>1</v>
      </c>
      <c r="AX234">
        <v>148871</v>
      </c>
      <c r="AY234" s="71">
        <f t="shared" si="107"/>
        <v>2.2435531433254293E-3</v>
      </c>
    </row>
    <row r="235" spans="1:51" ht="15" customHeight="1" x14ac:dyDescent="0.25">
      <c r="A235">
        <v>23</v>
      </c>
      <c r="B235">
        <v>1600</v>
      </c>
      <c r="C235" t="s">
        <v>2247</v>
      </c>
      <c r="D235" t="s">
        <v>2248</v>
      </c>
      <c r="E235" s="39" t="s">
        <v>670</v>
      </c>
      <c r="F235" s="32">
        <v>59136</v>
      </c>
      <c r="G235" s="43">
        <v>803</v>
      </c>
      <c r="H235" s="47">
        <f t="shared" si="81"/>
        <v>2.9047155452786808</v>
      </c>
      <c r="I235">
        <v>59</v>
      </c>
      <c r="J235">
        <v>326</v>
      </c>
      <c r="K235" s="33">
        <f t="shared" si="82"/>
        <v>18.098200000000002</v>
      </c>
      <c r="L235" s="33">
        <v>601</v>
      </c>
      <c r="M235" s="33">
        <v>688</v>
      </c>
      <c r="N235" s="33">
        <v>705</v>
      </c>
      <c r="O235" s="33">
        <v>714</v>
      </c>
      <c r="P235" s="42">
        <v>807</v>
      </c>
      <c r="Q235" s="43">
        <v>790</v>
      </c>
      <c r="R235" s="40">
        <f t="shared" si="83"/>
        <v>807</v>
      </c>
      <c r="S235" s="34">
        <f t="shared" si="84"/>
        <v>0.5</v>
      </c>
      <c r="T235" s="43">
        <v>14893400</v>
      </c>
      <c r="U235" s="43">
        <v>224054766</v>
      </c>
      <c r="V235" s="54">
        <f t="shared" si="85"/>
        <v>6.647214</v>
      </c>
      <c r="W235" s="32">
        <v>214</v>
      </c>
      <c r="X235">
        <v>726</v>
      </c>
      <c r="Y235">
        <f t="shared" si="86"/>
        <v>29.48</v>
      </c>
      <c r="Z235" s="46">
        <v>1850640</v>
      </c>
      <c r="AA235" s="41">
        <v>572454</v>
      </c>
      <c r="AB235" s="33">
        <f t="shared" si="87"/>
        <v>0.42007800000000001</v>
      </c>
      <c r="AC235" s="33" t="str">
        <f t="shared" si="88"/>
        <v/>
      </c>
      <c r="AD235" s="33" t="str">
        <f t="shared" si="89"/>
        <v/>
      </c>
      <c r="AE235" s="62">
        <f t="shared" si="90"/>
        <v>838.07185549451913</v>
      </c>
      <c r="AF235" s="62">
        <f t="shared" si="91"/>
        <v>0</v>
      </c>
      <c r="AG235" s="62">
        <f t="shared" si="92"/>
        <v>0</v>
      </c>
      <c r="AH235" s="62" t="str">
        <f t="shared" si="93"/>
        <v/>
      </c>
      <c r="AI235" s="33" t="str">
        <f t="shared" si="94"/>
        <v/>
      </c>
      <c r="AJ235" s="33" t="str">
        <f t="shared" si="95"/>
        <v/>
      </c>
      <c r="AK235" s="34">
        <f t="shared" si="96"/>
        <v>838.07</v>
      </c>
      <c r="AL235" s="34">
        <f t="shared" si="97"/>
        <v>892.54</v>
      </c>
      <c r="AM235" s="32">
        <f t="shared" si="98"/>
        <v>0</v>
      </c>
      <c r="AN235" s="35">
        <f t="shared" si="99"/>
        <v>5.3758495219872974E-3</v>
      </c>
      <c r="AO235" s="32">
        <f t="shared" si="100"/>
        <v>-317.90623733224083</v>
      </c>
      <c r="AP235" s="32">
        <f t="shared" si="101"/>
        <v>0</v>
      </c>
      <c r="AQ235" s="32">
        <f t="shared" si="102"/>
        <v>8030</v>
      </c>
      <c r="AR235" s="32">
        <f t="shared" si="103"/>
        <v>28622.7</v>
      </c>
      <c r="AS235" s="32">
        <f t="shared" si="104"/>
        <v>51106</v>
      </c>
      <c r="AT235" s="36">
        <f t="shared" si="105"/>
        <v>51106</v>
      </c>
      <c r="AU235" s="33"/>
      <c r="AV235" s="33">
        <f t="shared" si="106"/>
        <v>1</v>
      </c>
      <c r="AX235">
        <v>59136</v>
      </c>
      <c r="AY235" s="71">
        <f t="shared" si="107"/>
        <v>-0.13578869047619047</v>
      </c>
    </row>
    <row r="236" spans="1:51" ht="15" customHeight="1" x14ac:dyDescent="0.25">
      <c r="A236">
        <v>23</v>
      </c>
      <c r="B236">
        <v>6400</v>
      </c>
      <c r="C236" t="s">
        <v>1165</v>
      </c>
      <c r="D236" t="s">
        <v>1166</v>
      </c>
      <c r="E236" s="39" t="s">
        <v>132</v>
      </c>
      <c r="F236" s="32">
        <v>952141</v>
      </c>
      <c r="G236" s="43">
        <v>3034</v>
      </c>
      <c r="H236" s="47">
        <f t="shared" si="81"/>
        <v>3.4820155764507117</v>
      </c>
      <c r="I236">
        <v>281</v>
      </c>
      <c r="J236">
        <v>1066</v>
      </c>
      <c r="K236" s="33">
        <f t="shared" si="82"/>
        <v>26.360199999999999</v>
      </c>
      <c r="L236" s="33">
        <v>1885</v>
      </c>
      <c r="M236" s="33">
        <v>2055</v>
      </c>
      <c r="N236" s="33">
        <v>2226</v>
      </c>
      <c r="O236" s="33">
        <v>2394</v>
      </c>
      <c r="P236" s="40">
        <v>2779</v>
      </c>
      <c r="Q236" s="43">
        <v>2997</v>
      </c>
      <c r="R236" s="40">
        <f t="shared" si="83"/>
        <v>2997</v>
      </c>
      <c r="S236" s="34">
        <f t="shared" si="84"/>
        <v>0</v>
      </c>
      <c r="T236" s="43">
        <v>25442700</v>
      </c>
      <c r="U236" s="43">
        <v>304330998</v>
      </c>
      <c r="V236" s="54">
        <f t="shared" si="85"/>
        <v>8.3602070000000008</v>
      </c>
      <c r="W236" s="32">
        <v>449</v>
      </c>
      <c r="X236">
        <v>2693</v>
      </c>
      <c r="Y236">
        <f t="shared" si="86"/>
        <v>16.670000000000002</v>
      </c>
      <c r="Z236" s="46">
        <v>3303448</v>
      </c>
      <c r="AA236" s="41">
        <v>2738369</v>
      </c>
      <c r="AB236" s="33">
        <f t="shared" si="87"/>
        <v>0.42007800000000001</v>
      </c>
      <c r="AC236" s="33" t="str">
        <f t="shared" si="88"/>
        <v/>
      </c>
      <c r="AD236" s="33" t="str">
        <f t="shared" si="89"/>
        <v/>
      </c>
      <c r="AE236" s="62">
        <f t="shared" si="90"/>
        <v>0</v>
      </c>
      <c r="AF236" s="62">
        <f t="shared" si="91"/>
        <v>862.60437504074991</v>
      </c>
      <c r="AG236" s="62">
        <f t="shared" si="92"/>
        <v>0</v>
      </c>
      <c r="AH236" s="62" t="str">
        <f t="shared" si="93"/>
        <v/>
      </c>
      <c r="AI236" s="33" t="str">
        <f t="shared" si="94"/>
        <v/>
      </c>
      <c r="AJ236" s="33" t="str">
        <f t="shared" si="95"/>
        <v/>
      </c>
      <c r="AK236" s="34">
        <f t="shared" si="96"/>
        <v>862.6</v>
      </c>
      <c r="AL236" s="34">
        <f t="shared" si="97"/>
        <v>918.66</v>
      </c>
      <c r="AM236" s="32">
        <f t="shared" si="98"/>
        <v>1399509</v>
      </c>
      <c r="AN236" s="35">
        <f t="shared" si="99"/>
        <v>5.3758495219872974E-3</v>
      </c>
      <c r="AO236" s="32">
        <f t="shared" si="100"/>
        <v>2404.9830489524134</v>
      </c>
      <c r="AP236" s="32">
        <f t="shared" si="101"/>
        <v>954546</v>
      </c>
      <c r="AQ236" s="32">
        <f t="shared" si="102"/>
        <v>30340</v>
      </c>
      <c r="AR236" s="32">
        <f t="shared" si="103"/>
        <v>136918.45000000001</v>
      </c>
      <c r="AS236" s="32">
        <f t="shared" si="104"/>
        <v>921801</v>
      </c>
      <c r="AT236" s="36">
        <f t="shared" si="105"/>
        <v>954546</v>
      </c>
      <c r="AU236" s="33"/>
      <c r="AV236" s="33">
        <f t="shared" si="106"/>
        <v>1</v>
      </c>
      <c r="AX236">
        <v>952141</v>
      </c>
      <c r="AY236" s="71">
        <f t="shared" si="107"/>
        <v>2.5258863970777437E-3</v>
      </c>
    </row>
    <row r="237" spans="1:51" ht="15" customHeight="1" x14ac:dyDescent="0.25">
      <c r="A237">
        <v>24</v>
      </c>
      <c r="B237">
        <v>100</v>
      </c>
      <c r="C237" t="s">
        <v>915</v>
      </c>
      <c r="D237" t="s">
        <v>916</v>
      </c>
      <c r="E237" s="39" t="s">
        <v>7</v>
      </c>
      <c r="F237" s="32">
        <v>6909613</v>
      </c>
      <c r="G237" s="43">
        <v>18180</v>
      </c>
      <c r="H237" s="47">
        <f t="shared" si="81"/>
        <v>4.2595938788859486</v>
      </c>
      <c r="I237">
        <v>1895</v>
      </c>
      <c r="J237">
        <v>8669</v>
      </c>
      <c r="K237" s="33">
        <f t="shared" si="82"/>
        <v>21.859500000000001</v>
      </c>
      <c r="L237" s="33">
        <v>19418</v>
      </c>
      <c r="M237" s="33">
        <v>19200</v>
      </c>
      <c r="N237" s="33">
        <v>18310</v>
      </c>
      <c r="O237" s="33">
        <v>18356</v>
      </c>
      <c r="P237" s="40">
        <v>18016</v>
      </c>
      <c r="Q237" s="43">
        <v>18492</v>
      </c>
      <c r="R237" s="40">
        <f t="shared" si="83"/>
        <v>19418</v>
      </c>
      <c r="S237" s="34">
        <f t="shared" si="84"/>
        <v>6.38</v>
      </c>
      <c r="T237" s="43">
        <v>349414500</v>
      </c>
      <c r="U237" s="43">
        <v>1504024800</v>
      </c>
      <c r="V237" s="54">
        <f t="shared" si="85"/>
        <v>23.231964000000001</v>
      </c>
      <c r="W237" s="32">
        <v>4589</v>
      </c>
      <c r="X237">
        <v>18379</v>
      </c>
      <c r="Y237">
        <f t="shared" si="86"/>
        <v>24.97</v>
      </c>
      <c r="Z237" s="46">
        <v>17144976</v>
      </c>
      <c r="AA237" s="41">
        <v>8767957</v>
      </c>
      <c r="AB237" s="33">
        <f t="shared" si="87"/>
        <v>0.42007800000000001</v>
      </c>
      <c r="AC237" s="33" t="str">
        <f t="shared" si="88"/>
        <v/>
      </c>
      <c r="AD237" s="33" t="str">
        <f t="shared" si="89"/>
        <v/>
      </c>
      <c r="AE237" s="62">
        <f t="shared" si="90"/>
        <v>0</v>
      </c>
      <c r="AF237" s="62">
        <f t="shared" si="91"/>
        <v>0</v>
      </c>
      <c r="AG237" s="62">
        <f t="shared" si="92"/>
        <v>1104.9341865334</v>
      </c>
      <c r="AH237" s="62" t="str">
        <f t="shared" si="93"/>
        <v/>
      </c>
      <c r="AI237" s="33" t="str">
        <f t="shared" si="94"/>
        <v/>
      </c>
      <c r="AJ237" s="33" t="str">
        <f t="shared" si="95"/>
        <v/>
      </c>
      <c r="AK237" s="34">
        <f t="shared" si="96"/>
        <v>1104.93</v>
      </c>
      <c r="AL237" s="34">
        <f t="shared" si="97"/>
        <v>1176.74</v>
      </c>
      <c r="AM237" s="32">
        <f t="shared" si="98"/>
        <v>14190906</v>
      </c>
      <c r="AN237" s="35">
        <f t="shared" si="99"/>
        <v>5.3758495219872974E-3</v>
      </c>
      <c r="AO237" s="32">
        <f t="shared" si="100"/>
        <v>39143.135493499452</v>
      </c>
      <c r="AP237" s="32">
        <f t="shared" si="101"/>
        <v>6948756</v>
      </c>
      <c r="AQ237" s="32">
        <f t="shared" si="102"/>
        <v>181800</v>
      </c>
      <c r="AR237" s="32">
        <f t="shared" si="103"/>
        <v>438397.85000000003</v>
      </c>
      <c r="AS237" s="32">
        <f t="shared" si="104"/>
        <v>6727813</v>
      </c>
      <c r="AT237" s="36">
        <f t="shared" si="105"/>
        <v>6948756</v>
      </c>
      <c r="AU237" s="33"/>
      <c r="AV237" s="33">
        <f t="shared" si="106"/>
        <v>1</v>
      </c>
      <c r="AX237">
        <v>6909613</v>
      </c>
      <c r="AY237" s="71">
        <f t="shared" si="107"/>
        <v>5.665006129865739E-3</v>
      </c>
    </row>
    <row r="238" spans="1:51" ht="15" customHeight="1" x14ac:dyDescent="0.25">
      <c r="A238">
        <v>24</v>
      </c>
      <c r="B238">
        <v>200</v>
      </c>
      <c r="C238" t="s">
        <v>921</v>
      </c>
      <c r="D238" t="s">
        <v>922</v>
      </c>
      <c r="E238" s="39" t="s">
        <v>10</v>
      </c>
      <c r="F238" s="32">
        <v>228300</v>
      </c>
      <c r="G238" s="43">
        <v>556</v>
      </c>
      <c r="H238" s="47">
        <f t="shared" si="81"/>
        <v>2.7450747915820575</v>
      </c>
      <c r="I238">
        <v>91</v>
      </c>
      <c r="J238">
        <v>287</v>
      </c>
      <c r="K238" s="33">
        <f t="shared" si="82"/>
        <v>31.7073</v>
      </c>
      <c r="L238" s="33">
        <v>713</v>
      </c>
      <c r="M238" s="33">
        <v>687</v>
      </c>
      <c r="N238" s="33">
        <v>623</v>
      </c>
      <c r="O238" s="33">
        <v>652</v>
      </c>
      <c r="P238" s="42">
        <v>661</v>
      </c>
      <c r="Q238" s="43">
        <v>583</v>
      </c>
      <c r="R238" s="40">
        <f t="shared" si="83"/>
        <v>713</v>
      </c>
      <c r="S238" s="34">
        <f t="shared" si="84"/>
        <v>22.02</v>
      </c>
      <c r="T238" s="43">
        <v>6788600</v>
      </c>
      <c r="U238" s="43">
        <v>50426800</v>
      </c>
      <c r="V238" s="54">
        <f t="shared" si="85"/>
        <v>13.462286000000001</v>
      </c>
      <c r="W238" s="32">
        <v>144</v>
      </c>
      <c r="X238">
        <v>658</v>
      </c>
      <c r="Y238">
        <f t="shared" si="86"/>
        <v>21.88</v>
      </c>
      <c r="Z238" s="46">
        <v>491834</v>
      </c>
      <c r="AA238" s="41">
        <v>300003</v>
      </c>
      <c r="AB238" s="33">
        <f t="shared" si="87"/>
        <v>0.42007800000000001</v>
      </c>
      <c r="AC238" s="33" t="str">
        <f t="shared" si="88"/>
        <v/>
      </c>
      <c r="AD238" s="33" t="str">
        <f t="shared" si="89"/>
        <v/>
      </c>
      <c r="AE238" s="62">
        <f t="shared" si="90"/>
        <v>802.81088474027013</v>
      </c>
      <c r="AF238" s="62">
        <f t="shared" si="91"/>
        <v>0</v>
      </c>
      <c r="AG238" s="62">
        <f t="shared" si="92"/>
        <v>0</v>
      </c>
      <c r="AH238" s="62" t="str">
        <f t="shared" si="93"/>
        <v/>
      </c>
      <c r="AI238" s="33" t="str">
        <f t="shared" si="94"/>
        <v/>
      </c>
      <c r="AJ238" s="33" t="str">
        <f t="shared" si="95"/>
        <v/>
      </c>
      <c r="AK238" s="34">
        <f t="shared" si="96"/>
        <v>802.81</v>
      </c>
      <c r="AL238" s="34">
        <f t="shared" si="97"/>
        <v>854.99</v>
      </c>
      <c r="AM238" s="32">
        <f t="shared" si="98"/>
        <v>268766</v>
      </c>
      <c r="AN238" s="35">
        <f t="shared" si="99"/>
        <v>5.3758495219872974E-3</v>
      </c>
      <c r="AO238" s="32">
        <f t="shared" si="100"/>
        <v>217.53912675673797</v>
      </c>
      <c r="AP238" s="32">
        <f t="shared" si="101"/>
        <v>228518</v>
      </c>
      <c r="AQ238" s="32">
        <f t="shared" si="102"/>
        <v>5560</v>
      </c>
      <c r="AR238" s="32">
        <f t="shared" si="103"/>
        <v>15000.150000000001</v>
      </c>
      <c r="AS238" s="32">
        <f t="shared" si="104"/>
        <v>222740</v>
      </c>
      <c r="AT238" s="36">
        <f t="shared" si="105"/>
        <v>228518</v>
      </c>
      <c r="AU238" s="33"/>
      <c r="AV238" s="33">
        <f t="shared" si="106"/>
        <v>1</v>
      </c>
      <c r="AX238">
        <v>228300</v>
      </c>
      <c r="AY238" s="71">
        <f t="shared" si="107"/>
        <v>9.5488392466053435E-4</v>
      </c>
    </row>
    <row r="239" spans="1:51" ht="15" customHeight="1" x14ac:dyDescent="0.25">
      <c r="A239">
        <v>24</v>
      </c>
      <c r="B239">
        <v>400</v>
      </c>
      <c r="C239" t="s">
        <v>1185</v>
      </c>
      <c r="D239" t="s">
        <v>1186</v>
      </c>
      <c r="E239" s="39" t="s">
        <v>142</v>
      </c>
      <c r="F239" s="32">
        <v>260243</v>
      </c>
      <c r="G239" s="43">
        <v>676</v>
      </c>
      <c r="H239" s="47">
        <f t="shared" si="81"/>
        <v>2.8299466959416359</v>
      </c>
      <c r="I239">
        <v>50</v>
      </c>
      <c r="J239">
        <v>270</v>
      </c>
      <c r="K239" s="33">
        <f t="shared" si="82"/>
        <v>18.5185</v>
      </c>
      <c r="L239" s="33">
        <v>480</v>
      </c>
      <c r="M239" s="33">
        <v>620</v>
      </c>
      <c r="N239" s="33">
        <v>675</v>
      </c>
      <c r="O239" s="33">
        <v>734</v>
      </c>
      <c r="P239" s="42">
        <v>706</v>
      </c>
      <c r="Q239" s="43">
        <v>694</v>
      </c>
      <c r="R239" s="40">
        <f t="shared" si="83"/>
        <v>734</v>
      </c>
      <c r="S239" s="34">
        <f t="shared" si="84"/>
        <v>7.9</v>
      </c>
      <c r="T239" s="43">
        <v>9300200</v>
      </c>
      <c r="U239" s="43">
        <v>45535200</v>
      </c>
      <c r="V239" s="54">
        <f t="shared" si="85"/>
        <v>20.424199000000002</v>
      </c>
      <c r="W239" s="32">
        <v>78</v>
      </c>
      <c r="X239">
        <v>683</v>
      </c>
      <c r="Y239">
        <f t="shared" si="86"/>
        <v>11.42</v>
      </c>
      <c r="Z239" s="46">
        <v>510014</v>
      </c>
      <c r="AA239" s="41">
        <v>162001</v>
      </c>
      <c r="AB239" s="33">
        <f t="shared" si="87"/>
        <v>0.42007800000000001</v>
      </c>
      <c r="AC239" s="33" t="str">
        <f t="shared" si="88"/>
        <v/>
      </c>
      <c r="AD239" s="33" t="str">
        <f t="shared" si="89"/>
        <v/>
      </c>
      <c r="AE239" s="62">
        <f t="shared" si="90"/>
        <v>821.55713635950076</v>
      </c>
      <c r="AF239" s="62">
        <f t="shared" si="91"/>
        <v>0</v>
      </c>
      <c r="AG239" s="62">
        <f t="shared" si="92"/>
        <v>0</v>
      </c>
      <c r="AH239" s="62" t="str">
        <f t="shared" si="93"/>
        <v/>
      </c>
      <c r="AI239" s="33" t="str">
        <f t="shared" si="94"/>
        <v/>
      </c>
      <c r="AJ239" s="33" t="str">
        <f t="shared" si="95"/>
        <v/>
      </c>
      <c r="AK239" s="34">
        <f t="shared" si="96"/>
        <v>821.56</v>
      </c>
      <c r="AL239" s="34">
        <f t="shared" si="97"/>
        <v>874.96</v>
      </c>
      <c r="AM239" s="32">
        <f t="shared" si="98"/>
        <v>377227</v>
      </c>
      <c r="AN239" s="35">
        <f t="shared" si="99"/>
        <v>5.3758495219872974E-3</v>
      </c>
      <c r="AO239" s="32">
        <f t="shared" si="100"/>
        <v>628.88838048016203</v>
      </c>
      <c r="AP239" s="32">
        <f t="shared" si="101"/>
        <v>260872</v>
      </c>
      <c r="AQ239" s="32">
        <f t="shared" si="102"/>
        <v>6760</v>
      </c>
      <c r="AR239" s="32">
        <f t="shared" si="103"/>
        <v>8100.05</v>
      </c>
      <c r="AS239" s="32">
        <f t="shared" si="104"/>
        <v>253483</v>
      </c>
      <c r="AT239" s="36">
        <f t="shared" si="105"/>
        <v>260872</v>
      </c>
      <c r="AU239" s="33"/>
      <c r="AV239" s="33">
        <f t="shared" si="106"/>
        <v>1</v>
      </c>
      <c r="AX239">
        <v>260243</v>
      </c>
      <c r="AY239" s="71">
        <f t="shared" si="107"/>
        <v>2.4169718301741065E-3</v>
      </c>
    </row>
    <row r="240" spans="1:51" ht="15" customHeight="1" x14ac:dyDescent="0.25">
      <c r="A240">
        <v>24</v>
      </c>
      <c r="B240">
        <v>500</v>
      </c>
      <c r="C240" t="s">
        <v>1229</v>
      </c>
      <c r="D240" t="s">
        <v>1230</v>
      </c>
      <c r="E240" s="39" t="s">
        <v>164</v>
      </c>
      <c r="F240" s="32">
        <v>36058</v>
      </c>
      <c r="G240" s="43">
        <v>150</v>
      </c>
      <c r="H240" s="47">
        <f t="shared" si="81"/>
        <v>2.1760912590556813</v>
      </c>
      <c r="I240">
        <v>21</v>
      </c>
      <c r="J240">
        <v>50</v>
      </c>
      <c r="K240" s="33">
        <f t="shared" si="82"/>
        <v>42</v>
      </c>
      <c r="L240" s="33">
        <v>167</v>
      </c>
      <c r="M240" s="33">
        <v>183</v>
      </c>
      <c r="N240" s="33">
        <v>143</v>
      </c>
      <c r="O240" s="33">
        <v>133</v>
      </c>
      <c r="P240" s="42">
        <v>146</v>
      </c>
      <c r="Q240" s="43">
        <v>153</v>
      </c>
      <c r="R240" s="40">
        <f t="shared" si="83"/>
        <v>183</v>
      </c>
      <c r="S240" s="34">
        <f t="shared" si="84"/>
        <v>18.03</v>
      </c>
      <c r="T240" s="43">
        <v>2073900</v>
      </c>
      <c r="U240" s="43">
        <v>8477200</v>
      </c>
      <c r="V240" s="54">
        <f t="shared" si="85"/>
        <v>24.464445999999999</v>
      </c>
      <c r="W240" s="32">
        <v>9</v>
      </c>
      <c r="X240">
        <v>104</v>
      </c>
      <c r="Y240">
        <f t="shared" si="86"/>
        <v>8.65</v>
      </c>
      <c r="Z240" s="46">
        <v>90684</v>
      </c>
      <c r="AA240" s="41">
        <v>65159</v>
      </c>
      <c r="AB240" s="33">
        <f t="shared" si="87"/>
        <v>0.42007800000000001</v>
      </c>
      <c r="AC240" s="33" t="str">
        <f t="shared" si="88"/>
        <v/>
      </c>
      <c r="AD240" s="33" t="str">
        <f t="shared" si="89"/>
        <v/>
      </c>
      <c r="AE240" s="62">
        <f t="shared" si="90"/>
        <v>677.1355090264417</v>
      </c>
      <c r="AF240" s="62">
        <f t="shared" si="91"/>
        <v>0</v>
      </c>
      <c r="AG240" s="62">
        <f t="shared" si="92"/>
        <v>0</v>
      </c>
      <c r="AH240" s="62" t="str">
        <f t="shared" si="93"/>
        <v/>
      </c>
      <c r="AI240" s="33" t="str">
        <f t="shared" si="94"/>
        <v/>
      </c>
      <c r="AJ240" s="33" t="str">
        <f t="shared" si="95"/>
        <v/>
      </c>
      <c r="AK240" s="34">
        <f t="shared" si="96"/>
        <v>677.14</v>
      </c>
      <c r="AL240" s="34">
        <f t="shared" si="97"/>
        <v>721.15</v>
      </c>
      <c r="AM240" s="32">
        <f t="shared" si="98"/>
        <v>70078</v>
      </c>
      <c r="AN240" s="35">
        <f t="shared" si="99"/>
        <v>5.3758495219872974E-3</v>
      </c>
      <c r="AO240" s="32">
        <f t="shared" si="100"/>
        <v>182.88640073800786</v>
      </c>
      <c r="AP240" s="32">
        <f t="shared" si="101"/>
        <v>36241</v>
      </c>
      <c r="AQ240" s="32">
        <f t="shared" si="102"/>
        <v>1500</v>
      </c>
      <c r="AR240" s="32">
        <f t="shared" si="103"/>
        <v>3257.9500000000003</v>
      </c>
      <c r="AS240" s="32">
        <f t="shared" si="104"/>
        <v>34558</v>
      </c>
      <c r="AT240" s="36">
        <f t="shared" si="105"/>
        <v>36241</v>
      </c>
      <c r="AU240" s="33"/>
      <c r="AV240" s="33">
        <f t="shared" si="106"/>
        <v>1</v>
      </c>
      <c r="AX240">
        <v>36058</v>
      </c>
      <c r="AY240" s="71">
        <f t="shared" si="107"/>
        <v>5.0751566919962285E-3</v>
      </c>
    </row>
    <row r="241" spans="1:51" ht="15" customHeight="1" x14ac:dyDescent="0.25">
      <c r="A241">
        <v>24</v>
      </c>
      <c r="B241">
        <v>600</v>
      </c>
      <c r="C241" t="s">
        <v>1393</v>
      </c>
      <c r="D241" t="s">
        <v>1394</v>
      </c>
      <c r="E241" s="39" t="s">
        <v>245</v>
      </c>
      <c r="F241" s="32">
        <v>120820</v>
      </c>
      <c r="G241" s="43">
        <v>357</v>
      </c>
      <c r="H241" s="47">
        <f t="shared" si="81"/>
        <v>2.5526682161121932</v>
      </c>
      <c r="I241">
        <v>67</v>
      </c>
      <c r="J241">
        <v>166</v>
      </c>
      <c r="K241" s="33">
        <f t="shared" si="82"/>
        <v>40.361399999999996</v>
      </c>
      <c r="L241" s="33">
        <v>412</v>
      </c>
      <c r="M241" s="33">
        <v>465</v>
      </c>
      <c r="N241" s="33">
        <v>439</v>
      </c>
      <c r="O241" s="33">
        <v>432</v>
      </c>
      <c r="P241" s="42">
        <v>391</v>
      </c>
      <c r="Q241" s="43">
        <v>367</v>
      </c>
      <c r="R241" s="40">
        <f t="shared" si="83"/>
        <v>465</v>
      </c>
      <c r="S241" s="34">
        <f t="shared" si="84"/>
        <v>23.23</v>
      </c>
      <c r="T241" s="43">
        <v>2372700</v>
      </c>
      <c r="U241" s="43">
        <v>23096900</v>
      </c>
      <c r="V241" s="54">
        <f t="shared" si="85"/>
        <v>10.272807</v>
      </c>
      <c r="W241" s="32">
        <v>91</v>
      </c>
      <c r="X241">
        <v>320</v>
      </c>
      <c r="Y241">
        <f t="shared" si="86"/>
        <v>28.44</v>
      </c>
      <c r="Z241" s="46">
        <v>222468</v>
      </c>
      <c r="AA241" s="41">
        <v>197436</v>
      </c>
      <c r="AB241" s="33">
        <f t="shared" si="87"/>
        <v>0.42007800000000001</v>
      </c>
      <c r="AC241" s="33" t="str">
        <f t="shared" si="88"/>
        <v/>
      </c>
      <c r="AD241" s="33" t="str">
        <f t="shared" si="89"/>
        <v/>
      </c>
      <c r="AE241" s="62">
        <f t="shared" si="90"/>
        <v>760.31269757021289</v>
      </c>
      <c r="AF241" s="62">
        <f t="shared" si="91"/>
        <v>0</v>
      </c>
      <c r="AG241" s="62">
        <f t="shared" si="92"/>
        <v>0</v>
      </c>
      <c r="AH241" s="62" t="str">
        <f t="shared" si="93"/>
        <v/>
      </c>
      <c r="AI241" s="33" t="str">
        <f t="shared" si="94"/>
        <v/>
      </c>
      <c r="AJ241" s="33" t="str">
        <f t="shared" si="95"/>
        <v/>
      </c>
      <c r="AK241" s="34">
        <f t="shared" si="96"/>
        <v>760.31</v>
      </c>
      <c r="AL241" s="34">
        <f t="shared" si="97"/>
        <v>809.72</v>
      </c>
      <c r="AM241" s="32">
        <f t="shared" si="98"/>
        <v>195616</v>
      </c>
      <c r="AN241" s="35">
        <f t="shared" si="99"/>
        <v>5.3758495219872974E-3</v>
      </c>
      <c r="AO241" s="32">
        <f t="shared" si="100"/>
        <v>402.09204084656187</v>
      </c>
      <c r="AP241" s="32">
        <f t="shared" si="101"/>
        <v>121222</v>
      </c>
      <c r="AQ241" s="32">
        <f t="shared" si="102"/>
        <v>3570</v>
      </c>
      <c r="AR241" s="32">
        <f t="shared" si="103"/>
        <v>9871.8000000000011</v>
      </c>
      <c r="AS241" s="32">
        <f t="shared" si="104"/>
        <v>117250</v>
      </c>
      <c r="AT241" s="36">
        <f t="shared" si="105"/>
        <v>121222</v>
      </c>
      <c r="AU241" s="33"/>
      <c r="AV241" s="33">
        <f t="shared" si="106"/>
        <v>1</v>
      </c>
      <c r="AX241">
        <v>120820</v>
      </c>
      <c r="AY241" s="71">
        <f t="shared" si="107"/>
        <v>3.3272636980632344E-3</v>
      </c>
    </row>
    <row r="242" spans="1:51" ht="15" customHeight="1" x14ac:dyDescent="0.25">
      <c r="A242">
        <v>24</v>
      </c>
      <c r="B242">
        <v>700</v>
      </c>
      <c r="C242" t="s">
        <v>1463</v>
      </c>
      <c r="D242" t="s">
        <v>1464</v>
      </c>
      <c r="E242" s="39" t="s">
        <v>279</v>
      </c>
      <c r="F242" s="32">
        <v>90030</v>
      </c>
      <c r="G242" s="43">
        <v>258</v>
      </c>
      <c r="H242" s="47">
        <f t="shared" si="81"/>
        <v>2.4116197059632301</v>
      </c>
      <c r="I242">
        <v>65</v>
      </c>
      <c r="J242">
        <v>153</v>
      </c>
      <c r="K242" s="33">
        <f t="shared" si="82"/>
        <v>42.483699999999999</v>
      </c>
      <c r="L242" s="33">
        <v>296</v>
      </c>
      <c r="M242" s="33">
        <v>323</v>
      </c>
      <c r="N242" s="33">
        <v>301</v>
      </c>
      <c r="O242" s="33">
        <v>305</v>
      </c>
      <c r="P242" s="42">
        <v>297</v>
      </c>
      <c r="Q242" s="43">
        <v>264</v>
      </c>
      <c r="R242" s="40">
        <f t="shared" si="83"/>
        <v>323</v>
      </c>
      <c r="S242" s="34">
        <f t="shared" si="84"/>
        <v>20.12</v>
      </c>
      <c r="T242" s="43">
        <v>1519400</v>
      </c>
      <c r="U242" s="43">
        <v>15495300</v>
      </c>
      <c r="V242" s="54">
        <f t="shared" si="85"/>
        <v>9.8055540000000008</v>
      </c>
      <c r="W242" s="32">
        <v>32</v>
      </c>
      <c r="X242">
        <v>321</v>
      </c>
      <c r="Y242">
        <f t="shared" si="86"/>
        <v>9.9700000000000006</v>
      </c>
      <c r="Z242" s="46">
        <v>158683</v>
      </c>
      <c r="AA242" s="41">
        <v>129792</v>
      </c>
      <c r="AB242" s="33">
        <f t="shared" si="87"/>
        <v>0.42007800000000001</v>
      </c>
      <c r="AC242" s="33" t="str">
        <f t="shared" si="88"/>
        <v/>
      </c>
      <c r="AD242" s="33" t="str">
        <f t="shared" si="89"/>
        <v/>
      </c>
      <c r="AE242" s="62">
        <f t="shared" si="90"/>
        <v>729.15832579404037</v>
      </c>
      <c r="AF242" s="62">
        <f t="shared" si="91"/>
        <v>0</v>
      </c>
      <c r="AG242" s="62">
        <f t="shared" si="92"/>
        <v>0</v>
      </c>
      <c r="AH242" s="62" t="str">
        <f t="shared" si="93"/>
        <v/>
      </c>
      <c r="AI242" s="33" t="str">
        <f t="shared" si="94"/>
        <v/>
      </c>
      <c r="AJ242" s="33" t="str">
        <f t="shared" si="95"/>
        <v/>
      </c>
      <c r="AK242" s="34">
        <f t="shared" si="96"/>
        <v>729.16</v>
      </c>
      <c r="AL242" s="34">
        <f t="shared" si="97"/>
        <v>776.55</v>
      </c>
      <c r="AM242" s="32">
        <f t="shared" si="98"/>
        <v>133691</v>
      </c>
      <c r="AN242" s="35">
        <f t="shared" si="99"/>
        <v>5.3758495219872974E-3</v>
      </c>
      <c r="AO242" s="32">
        <f t="shared" si="100"/>
        <v>234.7149659794874</v>
      </c>
      <c r="AP242" s="32">
        <f t="shared" si="101"/>
        <v>90265</v>
      </c>
      <c r="AQ242" s="32">
        <f t="shared" si="102"/>
        <v>2580</v>
      </c>
      <c r="AR242" s="32">
        <f t="shared" si="103"/>
        <v>6489.6</v>
      </c>
      <c r="AS242" s="32">
        <f t="shared" si="104"/>
        <v>87450</v>
      </c>
      <c r="AT242" s="36">
        <f t="shared" si="105"/>
        <v>90265</v>
      </c>
      <c r="AU242" s="33"/>
      <c r="AV242" s="33">
        <f t="shared" si="106"/>
        <v>1</v>
      </c>
      <c r="AX242">
        <v>90030</v>
      </c>
      <c r="AY242" s="71">
        <f t="shared" si="107"/>
        <v>2.6102410307675219E-3</v>
      </c>
    </row>
    <row r="243" spans="1:51" ht="15" customHeight="1" x14ac:dyDescent="0.25">
      <c r="A243">
        <v>24</v>
      </c>
      <c r="B243">
        <v>800</v>
      </c>
      <c r="C243" t="s">
        <v>1487</v>
      </c>
      <c r="D243" t="s">
        <v>1488</v>
      </c>
      <c r="E243" s="39" t="s">
        <v>291</v>
      </c>
      <c r="F243" s="32">
        <v>146387</v>
      </c>
      <c r="G243" s="43">
        <v>505</v>
      </c>
      <c r="H243" s="47">
        <f t="shared" si="81"/>
        <v>2.7032913781186614</v>
      </c>
      <c r="I243">
        <v>18</v>
      </c>
      <c r="J243">
        <v>181</v>
      </c>
      <c r="K243" s="33">
        <f t="shared" si="82"/>
        <v>9.944799999999999</v>
      </c>
      <c r="L243" s="33">
        <v>358</v>
      </c>
      <c r="M243" s="33">
        <v>417</v>
      </c>
      <c r="N243" s="33">
        <v>444</v>
      </c>
      <c r="O243" s="33">
        <v>449</v>
      </c>
      <c r="P243" s="42">
        <v>555</v>
      </c>
      <c r="Q243" s="43">
        <v>508</v>
      </c>
      <c r="R243" s="40">
        <f t="shared" si="83"/>
        <v>555</v>
      </c>
      <c r="S243" s="34">
        <f t="shared" si="84"/>
        <v>9.01</v>
      </c>
      <c r="T243" s="43">
        <v>4479800</v>
      </c>
      <c r="U243" s="43">
        <v>50840700</v>
      </c>
      <c r="V243" s="54">
        <f t="shared" si="85"/>
        <v>8.8114439999999998</v>
      </c>
      <c r="W243" s="32">
        <v>61</v>
      </c>
      <c r="X243">
        <v>329</v>
      </c>
      <c r="Y243">
        <f t="shared" si="86"/>
        <v>18.54</v>
      </c>
      <c r="Z243" s="46">
        <v>489692</v>
      </c>
      <c r="AA243" s="41">
        <v>173998</v>
      </c>
      <c r="AB243" s="33">
        <f t="shared" si="87"/>
        <v>0.42007800000000001</v>
      </c>
      <c r="AC243" s="33" t="str">
        <f t="shared" si="88"/>
        <v/>
      </c>
      <c r="AD243" s="33" t="str">
        <f t="shared" si="89"/>
        <v/>
      </c>
      <c r="AE243" s="62">
        <f t="shared" si="90"/>
        <v>793.58188972471555</v>
      </c>
      <c r="AF243" s="62">
        <f t="shared" si="91"/>
        <v>0</v>
      </c>
      <c r="AG243" s="62">
        <f t="shared" si="92"/>
        <v>0</v>
      </c>
      <c r="AH243" s="62" t="str">
        <f t="shared" si="93"/>
        <v/>
      </c>
      <c r="AI243" s="33" t="str">
        <f t="shared" si="94"/>
        <v/>
      </c>
      <c r="AJ243" s="33" t="str">
        <f t="shared" si="95"/>
        <v/>
      </c>
      <c r="AK243" s="34">
        <f t="shared" si="96"/>
        <v>793.58</v>
      </c>
      <c r="AL243" s="34">
        <f t="shared" si="97"/>
        <v>845.16</v>
      </c>
      <c r="AM243" s="32">
        <f t="shared" si="98"/>
        <v>221097</v>
      </c>
      <c r="AN243" s="35">
        <f t="shared" si="99"/>
        <v>5.3758495219872974E-3</v>
      </c>
      <c r="AO243" s="32">
        <f t="shared" si="100"/>
        <v>401.62971778767098</v>
      </c>
      <c r="AP243" s="32">
        <f t="shared" si="101"/>
        <v>146789</v>
      </c>
      <c r="AQ243" s="32">
        <f t="shared" si="102"/>
        <v>5050</v>
      </c>
      <c r="AR243" s="32">
        <f t="shared" si="103"/>
        <v>8699.9</v>
      </c>
      <c r="AS243" s="32">
        <f t="shared" si="104"/>
        <v>141337</v>
      </c>
      <c r="AT243" s="36">
        <f t="shared" si="105"/>
        <v>146789</v>
      </c>
      <c r="AU243" s="33"/>
      <c r="AV243" s="33">
        <f t="shared" si="106"/>
        <v>1</v>
      </c>
      <c r="AX243">
        <v>146387</v>
      </c>
      <c r="AY243" s="71">
        <f t="shared" si="107"/>
        <v>2.7461454910613649E-3</v>
      </c>
    </row>
    <row r="244" spans="1:51" ht="15" customHeight="1" x14ac:dyDescent="0.25">
      <c r="A244">
        <v>24</v>
      </c>
      <c r="B244">
        <v>900</v>
      </c>
      <c r="C244" t="s">
        <v>1503</v>
      </c>
      <c r="D244" t="s">
        <v>1504</v>
      </c>
      <c r="E244" s="39" t="s">
        <v>299</v>
      </c>
      <c r="F244" s="32">
        <v>212411</v>
      </c>
      <c r="G244" s="43">
        <v>599</v>
      </c>
      <c r="H244" s="47">
        <f t="shared" si="81"/>
        <v>2.7774268223893115</v>
      </c>
      <c r="I244">
        <v>83</v>
      </c>
      <c r="J244">
        <v>284</v>
      </c>
      <c r="K244" s="33">
        <f t="shared" si="82"/>
        <v>29.2254</v>
      </c>
      <c r="L244" s="33">
        <v>740</v>
      </c>
      <c r="M244" s="33">
        <v>851</v>
      </c>
      <c r="N244" s="33">
        <v>778</v>
      </c>
      <c r="O244" s="33">
        <v>720</v>
      </c>
      <c r="P244" s="42">
        <v>643</v>
      </c>
      <c r="Q244" s="43">
        <v>568</v>
      </c>
      <c r="R244" s="40">
        <f t="shared" si="83"/>
        <v>851</v>
      </c>
      <c r="S244" s="34">
        <f t="shared" si="84"/>
        <v>29.61</v>
      </c>
      <c r="T244" s="43">
        <v>11545800</v>
      </c>
      <c r="U244" s="43">
        <v>50196800</v>
      </c>
      <c r="V244" s="54">
        <f t="shared" si="85"/>
        <v>23.001068</v>
      </c>
      <c r="W244" s="32">
        <v>96</v>
      </c>
      <c r="X244">
        <v>596</v>
      </c>
      <c r="Y244">
        <f t="shared" si="86"/>
        <v>16.11</v>
      </c>
      <c r="Z244" s="46">
        <v>571437</v>
      </c>
      <c r="AA244" s="41">
        <v>135998</v>
      </c>
      <c r="AB244" s="33">
        <f t="shared" si="87"/>
        <v>0.42007800000000001</v>
      </c>
      <c r="AC244" s="33" t="str">
        <f t="shared" si="88"/>
        <v/>
      </c>
      <c r="AD244" s="33" t="str">
        <f t="shared" si="89"/>
        <v/>
      </c>
      <c r="AE244" s="62">
        <f t="shared" si="90"/>
        <v>809.95670424888397</v>
      </c>
      <c r="AF244" s="62">
        <f t="shared" si="91"/>
        <v>0</v>
      </c>
      <c r="AG244" s="62">
        <f t="shared" si="92"/>
        <v>0</v>
      </c>
      <c r="AH244" s="62" t="str">
        <f t="shared" si="93"/>
        <v/>
      </c>
      <c r="AI244" s="33" t="str">
        <f t="shared" si="94"/>
        <v/>
      </c>
      <c r="AJ244" s="33" t="str">
        <f t="shared" si="95"/>
        <v/>
      </c>
      <c r="AK244" s="34">
        <f t="shared" si="96"/>
        <v>809.96</v>
      </c>
      <c r="AL244" s="34">
        <f t="shared" si="97"/>
        <v>862.6</v>
      </c>
      <c r="AM244" s="32">
        <f t="shared" si="98"/>
        <v>276649</v>
      </c>
      <c r="AN244" s="35">
        <f t="shared" si="99"/>
        <v>5.3758495219872974E-3</v>
      </c>
      <c r="AO244" s="32">
        <f t="shared" si="100"/>
        <v>345.33382159342</v>
      </c>
      <c r="AP244" s="32">
        <f t="shared" si="101"/>
        <v>212756</v>
      </c>
      <c r="AQ244" s="32">
        <f t="shared" si="102"/>
        <v>5990</v>
      </c>
      <c r="AR244" s="32">
        <f t="shared" si="103"/>
        <v>6799.9000000000005</v>
      </c>
      <c r="AS244" s="32">
        <f t="shared" si="104"/>
        <v>206421</v>
      </c>
      <c r="AT244" s="36">
        <f t="shared" si="105"/>
        <v>212756</v>
      </c>
      <c r="AU244" s="33"/>
      <c r="AV244" s="33">
        <f t="shared" si="106"/>
        <v>1</v>
      </c>
      <c r="AX244">
        <v>212411</v>
      </c>
      <c r="AY244" s="71">
        <f t="shared" si="107"/>
        <v>1.6242096689907772E-3</v>
      </c>
    </row>
    <row r="245" spans="1:51" ht="15" customHeight="1" x14ac:dyDescent="0.25">
      <c r="A245">
        <v>24</v>
      </c>
      <c r="B245">
        <v>1100</v>
      </c>
      <c r="C245" t="s">
        <v>1589</v>
      </c>
      <c r="D245" t="s">
        <v>1590</v>
      </c>
      <c r="E245" s="39" t="s">
        <v>342</v>
      </c>
      <c r="F245" s="32">
        <v>84433</v>
      </c>
      <c r="G245" s="43">
        <v>308</v>
      </c>
      <c r="H245" s="47">
        <f t="shared" si="81"/>
        <v>2.4885507165004443</v>
      </c>
      <c r="I245">
        <v>46</v>
      </c>
      <c r="J245">
        <v>190</v>
      </c>
      <c r="K245" s="33">
        <f t="shared" si="82"/>
        <v>24.2105</v>
      </c>
      <c r="L245" s="33">
        <v>331</v>
      </c>
      <c r="M245" s="33">
        <v>322</v>
      </c>
      <c r="N245" s="33">
        <v>270</v>
      </c>
      <c r="O245" s="33">
        <v>288</v>
      </c>
      <c r="P245" s="42">
        <v>315</v>
      </c>
      <c r="Q245" s="43">
        <v>321</v>
      </c>
      <c r="R245" s="40">
        <f t="shared" si="83"/>
        <v>331</v>
      </c>
      <c r="S245" s="34">
        <f t="shared" si="84"/>
        <v>6.95</v>
      </c>
      <c r="T245" s="43">
        <v>4283700</v>
      </c>
      <c r="U245" s="43">
        <v>22359800</v>
      </c>
      <c r="V245" s="54">
        <f t="shared" si="85"/>
        <v>19.158042999999999</v>
      </c>
      <c r="W245" s="32">
        <v>51</v>
      </c>
      <c r="X245">
        <v>400</v>
      </c>
      <c r="Y245">
        <f t="shared" si="86"/>
        <v>12.75</v>
      </c>
      <c r="Z245" s="46">
        <v>240311</v>
      </c>
      <c r="AA245" s="41">
        <v>151390</v>
      </c>
      <c r="AB245" s="33">
        <f t="shared" si="87"/>
        <v>0.42007800000000001</v>
      </c>
      <c r="AC245" s="33" t="str">
        <f t="shared" si="88"/>
        <v/>
      </c>
      <c r="AD245" s="33" t="str">
        <f t="shared" si="89"/>
        <v/>
      </c>
      <c r="AE245" s="62">
        <f t="shared" si="90"/>
        <v>746.15061660846868</v>
      </c>
      <c r="AF245" s="62">
        <f t="shared" si="91"/>
        <v>0</v>
      </c>
      <c r="AG245" s="62">
        <f t="shared" si="92"/>
        <v>0</v>
      </c>
      <c r="AH245" s="62" t="str">
        <f t="shared" si="93"/>
        <v/>
      </c>
      <c r="AI245" s="33" t="str">
        <f t="shared" si="94"/>
        <v/>
      </c>
      <c r="AJ245" s="33" t="str">
        <f t="shared" si="95"/>
        <v/>
      </c>
      <c r="AK245" s="34">
        <f t="shared" si="96"/>
        <v>746.15</v>
      </c>
      <c r="AL245" s="34">
        <f t="shared" si="97"/>
        <v>794.64</v>
      </c>
      <c r="AM245" s="32">
        <f t="shared" si="98"/>
        <v>143800</v>
      </c>
      <c r="AN245" s="35">
        <f t="shared" si="99"/>
        <v>5.3758495219872974E-3</v>
      </c>
      <c r="AO245" s="32">
        <f t="shared" si="100"/>
        <v>319.14805857181989</v>
      </c>
      <c r="AP245" s="32">
        <f t="shared" si="101"/>
        <v>84752</v>
      </c>
      <c r="AQ245" s="32">
        <f t="shared" si="102"/>
        <v>3080</v>
      </c>
      <c r="AR245" s="32">
        <f t="shared" si="103"/>
        <v>7569.5</v>
      </c>
      <c r="AS245" s="32">
        <f t="shared" si="104"/>
        <v>81353</v>
      </c>
      <c r="AT245" s="36">
        <f t="shared" si="105"/>
        <v>84752</v>
      </c>
      <c r="AU245" s="33"/>
      <c r="AV245" s="33">
        <f t="shared" si="106"/>
        <v>1</v>
      </c>
      <c r="AX245">
        <v>84433</v>
      </c>
      <c r="AY245" s="71">
        <f t="shared" si="107"/>
        <v>3.7781436168322813E-3</v>
      </c>
    </row>
    <row r="246" spans="1:51" ht="15" customHeight="1" x14ac:dyDescent="0.25">
      <c r="A246">
        <v>24</v>
      </c>
      <c r="B246">
        <v>1200</v>
      </c>
      <c r="C246" t="s">
        <v>1599</v>
      </c>
      <c r="D246" t="s">
        <v>1600</v>
      </c>
      <c r="E246" s="39" t="s">
        <v>347</v>
      </c>
      <c r="F246" s="32">
        <v>52776</v>
      </c>
      <c r="G246" s="43">
        <v>246</v>
      </c>
      <c r="H246" s="47">
        <f t="shared" si="81"/>
        <v>2.3909351071033793</v>
      </c>
      <c r="I246">
        <v>34</v>
      </c>
      <c r="J246">
        <v>104</v>
      </c>
      <c r="K246" s="33">
        <f t="shared" si="82"/>
        <v>32.692300000000003</v>
      </c>
      <c r="L246" s="33">
        <v>261</v>
      </c>
      <c r="M246" s="33">
        <v>294</v>
      </c>
      <c r="N246" s="33">
        <v>246</v>
      </c>
      <c r="O246" s="33">
        <v>249</v>
      </c>
      <c r="P246" s="42">
        <v>250</v>
      </c>
      <c r="Q246" s="43">
        <v>252</v>
      </c>
      <c r="R246" s="40">
        <f t="shared" si="83"/>
        <v>294</v>
      </c>
      <c r="S246" s="34">
        <f t="shared" si="84"/>
        <v>16.329999999999998</v>
      </c>
      <c r="T246" s="43">
        <v>4878000</v>
      </c>
      <c r="U246" s="43">
        <v>18211100</v>
      </c>
      <c r="V246" s="54">
        <f t="shared" si="85"/>
        <v>26.785861000000001</v>
      </c>
      <c r="W246" s="32">
        <v>50</v>
      </c>
      <c r="X246">
        <v>219</v>
      </c>
      <c r="Y246">
        <f t="shared" si="86"/>
        <v>22.83</v>
      </c>
      <c r="Z246" s="46">
        <v>222967</v>
      </c>
      <c r="AA246" s="41">
        <v>195041</v>
      </c>
      <c r="AB246" s="33">
        <f t="shared" si="87"/>
        <v>0.42007800000000001</v>
      </c>
      <c r="AC246" s="33" t="str">
        <f t="shared" si="88"/>
        <v/>
      </c>
      <c r="AD246" s="33" t="str">
        <f t="shared" si="89"/>
        <v/>
      </c>
      <c r="AE246" s="62">
        <f t="shared" si="90"/>
        <v>724.58957365167305</v>
      </c>
      <c r="AF246" s="62">
        <f t="shared" si="91"/>
        <v>0</v>
      </c>
      <c r="AG246" s="62">
        <f t="shared" si="92"/>
        <v>0</v>
      </c>
      <c r="AH246" s="62" t="str">
        <f t="shared" si="93"/>
        <v/>
      </c>
      <c r="AI246" s="33" t="str">
        <f t="shared" si="94"/>
        <v/>
      </c>
      <c r="AJ246" s="33" t="str">
        <f t="shared" si="95"/>
        <v/>
      </c>
      <c r="AK246" s="34">
        <f t="shared" si="96"/>
        <v>724.59</v>
      </c>
      <c r="AL246" s="34">
        <f t="shared" si="97"/>
        <v>771.68</v>
      </c>
      <c r="AM246" s="32">
        <f t="shared" si="98"/>
        <v>96170</v>
      </c>
      <c r="AN246" s="35">
        <f t="shared" si="99"/>
        <v>5.3758495219872974E-3</v>
      </c>
      <c r="AO246" s="32">
        <f t="shared" si="100"/>
        <v>233.27961415711678</v>
      </c>
      <c r="AP246" s="32">
        <f t="shared" si="101"/>
        <v>53009</v>
      </c>
      <c r="AQ246" s="32">
        <f t="shared" si="102"/>
        <v>2460</v>
      </c>
      <c r="AR246" s="32">
        <f t="shared" si="103"/>
        <v>9752.0500000000011</v>
      </c>
      <c r="AS246" s="32">
        <f t="shared" si="104"/>
        <v>50316</v>
      </c>
      <c r="AT246" s="36">
        <f t="shared" si="105"/>
        <v>53009</v>
      </c>
      <c r="AU246" s="33"/>
      <c r="AV246" s="33">
        <f t="shared" si="106"/>
        <v>1</v>
      </c>
      <c r="AX246">
        <v>52776</v>
      </c>
      <c r="AY246" s="71">
        <f t="shared" si="107"/>
        <v>4.4148855540397146E-3</v>
      </c>
    </row>
    <row r="247" spans="1:51" ht="15" customHeight="1" x14ac:dyDescent="0.25">
      <c r="A247">
        <v>24</v>
      </c>
      <c r="B247">
        <v>1300</v>
      </c>
      <c r="C247" t="s">
        <v>1647</v>
      </c>
      <c r="D247" t="s">
        <v>1648</v>
      </c>
      <c r="E247" s="39" t="s">
        <v>371</v>
      </c>
      <c r="F247" s="32">
        <v>77693</v>
      </c>
      <c r="G247" s="43">
        <v>314</v>
      </c>
      <c r="H247" s="47">
        <f t="shared" si="81"/>
        <v>2.4969296480732148</v>
      </c>
      <c r="I247">
        <v>20</v>
      </c>
      <c r="J247">
        <v>153</v>
      </c>
      <c r="K247" s="33">
        <f t="shared" si="82"/>
        <v>13.071899999999999</v>
      </c>
      <c r="L247" s="33">
        <v>287</v>
      </c>
      <c r="M247" s="33">
        <v>290</v>
      </c>
      <c r="N247" s="33">
        <v>289</v>
      </c>
      <c r="O247" s="33">
        <v>292</v>
      </c>
      <c r="P247" s="42">
        <v>303</v>
      </c>
      <c r="Q247" s="43">
        <v>308</v>
      </c>
      <c r="R247" s="40">
        <f t="shared" si="83"/>
        <v>308</v>
      </c>
      <c r="S247" s="34">
        <f t="shared" si="84"/>
        <v>0</v>
      </c>
      <c r="T247" s="43">
        <v>2885700</v>
      </c>
      <c r="U247" s="43">
        <v>21602100</v>
      </c>
      <c r="V247" s="54">
        <f t="shared" si="85"/>
        <v>13.358423</v>
      </c>
      <c r="W247" s="32">
        <v>65</v>
      </c>
      <c r="X247">
        <v>380</v>
      </c>
      <c r="Y247">
        <f t="shared" si="86"/>
        <v>17.11</v>
      </c>
      <c r="Z247" s="46">
        <v>195103</v>
      </c>
      <c r="AA247" s="41">
        <v>151145</v>
      </c>
      <c r="AB247" s="33">
        <f t="shared" si="87"/>
        <v>0.42007800000000001</v>
      </c>
      <c r="AC247" s="33" t="str">
        <f t="shared" si="88"/>
        <v/>
      </c>
      <c r="AD247" s="33" t="str">
        <f t="shared" si="89"/>
        <v/>
      </c>
      <c r="AE247" s="62">
        <f t="shared" si="90"/>
        <v>748.00132987746747</v>
      </c>
      <c r="AF247" s="62">
        <f t="shared" si="91"/>
        <v>0</v>
      </c>
      <c r="AG247" s="62">
        <f t="shared" si="92"/>
        <v>0</v>
      </c>
      <c r="AH247" s="62" t="str">
        <f t="shared" si="93"/>
        <v/>
      </c>
      <c r="AI247" s="33" t="str">
        <f t="shared" si="94"/>
        <v/>
      </c>
      <c r="AJ247" s="33" t="str">
        <f t="shared" si="95"/>
        <v/>
      </c>
      <c r="AK247" s="34">
        <f t="shared" si="96"/>
        <v>748</v>
      </c>
      <c r="AL247" s="34">
        <f t="shared" si="97"/>
        <v>796.61</v>
      </c>
      <c r="AM247" s="32">
        <f t="shared" si="98"/>
        <v>168177</v>
      </c>
      <c r="AN247" s="35">
        <f t="shared" si="99"/>
        <v>5.3758495219872974E-3</v>
      </c>
      <c r="AO247" s="32">
        <f t="shared" si="100"/>
        <v>486.42836814749865</v>
      </c>
      <c r="AP247" s="32">
        <f t="shared" si="101"/>
        <v>78179</v>
      </c>
      <c r="AQ247" s="32">
        <f t="shared" si="102"/>
        <v>3140</v>
      </c>
      <c r="AR247" s="32">
        <f t="shared" si="103"/>
        <v>7557.25</v>
      </c>
      <c r="AS247" s="32">
        <f t="shared" si="104"/>
        <v>74553</v>
      </c>
      <c r="AT247" s="36">
        <f t="shared" si="105"/>
        <v>78179</v>
      </c>
      <c r="AU247" s="33"/>
      <c r="AV247" s="33">
        <f t="shared" si="106"/>
        <v>1</v>
      </c>
      <c r="AX247">
        <v>77693</v>
      </c>
      <c r="AY247" s="71">
        <f t="shared" si="107"/>
        <v>6.2553898034571967E-3</v>
      </c>
    </row>
    <row r="248" spans="1:51" ht="15" customHeight="1" x14ac:dyDescent="0.25">
      <c r="A248">
        <v>24</v>
      </c>
      <c r="B248">
        <v>1500</v>
      </c>
      <c r="C248" t="s">
        <v>1869</v>
      </c>
      <c r="D248" t="s">
        <v>1870</v>
      </c>
      <c r="E248" s="39" t="s">
        <v>482</v>
      </c>
      <c r="F248" s="32">
        <v>15058</v>
      </c>
      <c r="G248" s="43">
        <v>49</v>
      </c>
      <c r="H248" s="47">
        <f t="shared" si="81"/>
        <v>1.6901960800285136</v>
      </c>
      <c r="I248">
        <v>17</v>
      </c>
      <c r="J248">
        <v>25</v>
      </c>
      <c r="K248" s="33">
        <f t="shared" si="82"/>
        <v>68</v>
      </c>
      <c r="L248" s="33">
        <v>89</v>
      </c>
      <c r="M248" s="33">
        <v>96</v>
      </c>
      <c r="N248" s="33">
        <v>69</v>
      </c>
      <c r="O248" s="33">
        <v>81</v>
      </c>
      <c r="P248" s="42">
        <v>57</v>
      </c>
      <c r="Q248" s="43">
        <v>52</v>
      </c>
      <c r="R248" s="40">
        <f t="shared" si="83"/>
        <v>96</v>
      </c>
      <c r="S248" s="34">
        <f t="shared" si="84"/>
        <v>48.96</v>
      </c>
      <c r="T248" s="43">
        <v>1191900</v>
      </c>
      <c r="U248" s="43">
        <v>2859400</v>
      </c>
      <c r="V248" s="54">
        <f t="shared" si="85"/>
        <v>41.683570000000003</v>
      </c>
      <c r="W248" s="32">
        <v>3</v>
      </c>
      <c r="X248">
        <v>46</v>
      </c>
      <c r="Y248">
        <f t="shared" si="86"/>
        <v>6.52</v>
      </c>
      <c r="Z248" s="46">
        <v>30505</v>
      </c>
      <c r="AA248" s="41">
        <v>31080</v>
      </c>
      <c r="AB248" s="33">
        <f t="shared" si="87"/>
        <v>0.42007800000000001</v>
      </c>
      <c r="AC248" s="33" t="str">
        <f t="shared" si="88"/>
        <v/>
      </c>
      <c r="AD248" s="33" t="str">
        <f t="shared" si="89"/>
        <v/>
      </c>
      <c r="AE248" s="62">
        <f t="shared" si="90"/>
        <v>569.81243956845799</v>
      </c>
      <c r="AF248" s="62">
        <f t="shared" si="91"/>
        <v>0</v>
      </c>
      <c r="AG248" s="62">
        <f t="shared" si="92"/>
        <v>0</v>
      </c>
      <c r="AH248" s="62" t="str">
        <f t="shared" si="93"/>
        <v/>
      </c>
      <c r="AI248" s="33" t="str">
        <f t="shared" si="94"/>
        <v/>
      </c>
      <c r="AJ248" s="33" t="str">
        <f t="shared" si="95"/>
        <v/>
      </c>
      <c r="AK248" s="34">
        <f t="shared" si="96"/>
        <v>569.80999999999995</v>
      </c>
      <c r="AL248" s="34">
        <f t="shared" si="97"/>
        <v>606.84</v>
      </c>
      <c r="AM248" s="32">
        <f t="shared" si="98"/>
        <v>16921</v>
      </c>
      <c r="AN248" s="35">
        <f t="shared" si="99"/>
        <v>5.3758495219872974E-3</v>
      </c>
      <c r="AO248" s="32">
        <f t="shared" si="100"/>
        <v>10.015207659462336</v>
      </c>
      <c r="AP248" s="32">
        <f t="shared" si="101"/>
        <v>15068</v>
      </c>
      <c r="AQ248" s="32">
        <f t="shared" si="102"/>
        <v>490</v>
      </c>
      <c r="AR248" s="32">
        <f t="shared" si="103"/>
        <v>1554</v>
      </c>
      <c r="AS248" s="32">
        <f t="shared" si="104"/>
        <v>14568</v>
      </c>
      <c r="AT248" s="36">
        <f t="shared" si="105"/>
        <v>15068</v>
      </c>
      <c r="AU248" s="33"/>
      <c r="AV248" s="33">
        <f t="shared" si="106"/>
        <v>1</v>
      </c>
      <c r="AX248">
        <v>15058</v>
      </c>
      <c r="AY248" s="71">
        <f t="shared" si="107"/>
        <v>6.6409881790410416E-4</v>
      </c>
    </row>
    <row r="249" spans="1:51" ht="15" customHeight="1" x14ac:dyDescent="0.25">
      <c r="A249">
        <v>24</v>
      </c>
      <c r="B249">
        <v>1600</v>
      </c>
      <c r="C249" t="s">
        <v>1999</v>
      </c>
      <c r="D249" t="s">
        <v>2000</v>
      </c>
      <c r="E249" s="39" t="s">
        <v>547</v>
      </c>
      <c r="F249" s="32">
        <v>10195</v>
      </c>
      <c r="G249" s="43">
        <v>48</v>
      </c>
      <c r="H249" s="47">
        <f t="shared" si="81"/>
        <v>1.6812412373755872</v>
      </c>
      <c r="I249">
        <v>5</v>
      </c>
      <c r="J249">
        <v>13</v>
      </c>
      <c r="K249" s="33">
        <f t="shared" si="82"/>
        <v>38.461500000000001</v>
      </c>
      <c r="L249" s="33">
        <v>83</v>
      </c>
      <c r="M249" s="33">
        <v>86</v>
      </c>
      <c r="N249" s="33">
        <v>72</v>
      </c>
      <c r="O249" s="33">
        <v>63</v>
      </c>
      <c r="P249" s="42">
        <v>48</v>
      </c>
      <c r="Q249" s="43">
        <v>47</v>
      </c>
      <c r="R249" s="40">
        <f t="shared" si="83"/>
        <v>86</v>
      </c>
      <c r="S249" s="34">
        <f t="shared" si="84"/>
        <v>44.19</v>
      </c>
      <c r="T249" s="43">
        <v>1109600</v>
      </c>
      <c r="U249" s="43">
        <v>2521100</v>
      </c>
      <c r="V249" s="54">
        <f t="shared" si="85"/>
        <v>44.012534000000002</v>
      </c>
      <c r="W249" s="32">
        <v>11</v>
      </c>
      <c r="X249">
        <v>40</v>
      </c>
      <c r="Y249">
        <f t="shared" si="86"/>
        <v>27.5</v>
      </c>
      <c r="Z249" s="46">
        <v>44077</v>
      </c>
      <c r="AA249" s="41">
        <v>13000</v>
      </c>
      <c r="AB249" s="33">
        <f t="shared" si="87"/>
        <v>0.42007800000000001</v>
      </c>
      <c r="AC249" s="33" t="str">
        <f t="shared" si="88"/>
        <v/>
      </c>
      <c r="AD249" s="33" t="str">
        <f t="shared" si="89"/>
        <v/>
      </c>
      <c r="AE249" s="62">
        <f t="shared" si="90"/>
        <v>567.83452078780761</v>
      </c>
      <c r="AF249" s="62">
        <f t="shared" si="91"/>
        <v>0</v>
      </c>
      <c r="AG249" s="62">
        <f t="shared" si="92"/>
        <v>0</v>
      </c>
      <c r="AH249" s="62" t="str">
        <f t="shared" si="93"/>
        <v/>
      </c>
      <c r="AI249" s="33" t="str">
        <f t="shared" si="94"/>
        <v/>
      </c>
      <c r="AJ249" s="33" t="str">
        <f t="shared" si="95"/>
        <v/>
      </c>
      <c r="AK249" s="34">
        <f t="shared" si="96"/>
        <v>567.83000000000004</v>
      </c>
      <c r="AL249" s="34">
        <f t="shared" si="97"/>
        <v>604.73</v>
      </c>
      <c r="AM249" s="32">
        <f t="shared" si="98"/>
        <v>10511</v>
      </c>
      <c r="AN249" s="35">
        <f t="shared" si="99"/>
        <v>5.3758495219872974E-3</v>
      </c>
      <c r="AO249" s="32">
        <f t="shared" si="100"/>
        <v>1.698768448947986</v>
      </c>
      <c r="AP249" s="32">
        <f t="shared" si="101"/>
        <v>10197</v>
      </c>
      <c r="AQ249" s="32">
        <f t="shared" si="102"/>
        <v>480</v>
      </c>
      <c r="AR249" s="32">
        <f t="shared" si="103"/>
        <v>650</v>
      </c>
      <c r="AS249" s="32">
        <f t="shared" si="104"/>
        <v>9715</v>
      </c>
      <c r="AT249" s="36">
        <f t="shared" si="105"/>
        <v>10197</v>
      </c>
      <c r="AU249" s="33"/>
      <c r="AV249" s="33">
        <f t="shared" si="106"/>
        <v>1</v>
      </c>
      <c r="AX249">
        <v>10195</v>
      </c>
      <c r="AY249" s="71">
        <f t="shared" si="107"/>
        <v>1.9617459538989702E-4</v>
      </c>
    </row>
    <row r="250" spans="1:51" ht="15" customHeight="1" x14ac:dyDescent="0.25">
      <c r="A250">
        <v>24</v>
      </c>
      <c r="B250">
        <v>1800</v>
      </c>
      <c r="C250" t="s">
        <v>2443</v>
      </c>
      <c r="D250" t="s">
        <v>2444</v>
      </c>
      <c r="E250" s="39" t="s">
        <v>768</v>
      </c>
      <c r="F250" s="32">
        <v>37119</v>
      </c>
      <c r="G250" s="43">
        <v>128</v>
      </c>
      <c r="H250" s="47">
        <f t="shared" si="81"/>
        <v>2.1072099696478683</v>
      </c>
      <c r="I250">
        <v>10</v>
      </c>
      <c r="J250">
        <v>88</v>
      </c>
      <c r="K250" s="33">
        <f t="shared" si="82"/>
        <v>11.3636</v>
      </c>
      <c r="L250" s="33">
        <v>230</v>
      </c>
      <c r="M250" s="33">
        <v>210</v>
      </c>
      <c r="N250" s="33">
        <v>154</v>
      </c>
      <c r="O250" s="33">
        <v>168</v>
      </c>
      <c r="P250" s="42">
        <v>151</v>
      </c>
      <c r="Q250" s="43">
        <v>134</v>
      </c>
      <c r="R250" s="40">
        <f t="shared" si="83"/>
        <v>230</v>
      </c>
      <c r="S250" s="34">
        <f t="shared" si="84"/>
        <v>44.35</v>
      </c>
      <c r="T250" s="43">
        <v>1642700</v>
      </c>
      <c r="U250" s="43">
        <v>7122200</v>
      </c>
      <c r="V250" s="54">
        <f t="shared" si="85"/>
        <v>23.064502999999998</v>
      </c>
      <c r="W250" s="32">
        <v>28</v>
      </c>
      <c r="X250">
        <v>182</v>
      </c>
      <c r="Y250">
        <f t="shared" si="86"/>
        <v>15.38</v>
      </c>
      <c r="Z250" s="46">
        <v>76942</v>
      </c>
      <c r="AA250" s="41">
        <v>12038</v>
      </c>
      <c r="AB250" s="33">
        <f t="shared" si="87"/>
        <v>0.42007800000000001</v>
      </c>
      <c r="AC250" s="33" t="str">
        <f t="shared" si="88"/>
        <v/>
      </c>
      <c r="AD250" s="33" t="str">
        <f t="shared" si="89"/>
        <v/>
      </c>
      <c r="AE250" s="62">
        <f t="shared" si="90"/>
        <v>661.92121646591227</v>
      </c>
      <c r="AF250" s="62">
        <f t="shared" si="91"/>
        <v>0</v>
      </c>
      <c r="AG250" s="62">
        <f t="shared" si="92"/>
        <v>0</v>
      </c>
      <c r="AH250" s="62" t="str">
        <f t="shared" si="93"/>
        <v/>
      </c>
      <c r="AI250" s="33" t="str">
        <f t="shared" si="94"/>
        <v/>
      </c>
      <c r="AJ250" s="33" t="str">
        <f t="shared" si="95"/>
        <v/>
      </c>
      <c r="AK250" s="34">
        <f t="shared" si="96"/>
        <v>661.92</v>
      </c>
      <c r="AL250" s="34">
        <f t="shared" si="97"/>
        <v>704.94</v>
      </c>
      <c r="AM250" s="32">
        <f t="shared" si="98"/>
        <v>57911</v>
      </c>
      <c r="AN250" s="35">
        <f t="shared" si="99"/>
        <v>5.3758495219872974E-3</v>
      </c>
      <c r="AO250" s="32">
        <f t="shared" si="100"/>
        <v>111.77466326115989</v>
      </c>
      <c r="AP250" s="32">
        <f t="shared" si="101"/>
        <v>37231</v>
      </c>
      <c r="AQ250" s="32">
        <f t="shared" si="102"/>
        <v>1280</v>
      </c>
      <c r="AR250" s="32">
        <f t="shared" si="103"/>
        <v>601.9</v>
      </c>
      <c r="AS250" s="32">
        <f t="shared" si="104"/>
        <v>36517</v>
      </c>
      <c r="AT250" s="36">
        <f t="shared" si="105"/>
        <v>37231</v>
      </c>
      <c r="AU250" s="33"/>
      <c r="AV250" s="33">
        <f t="shared" si="106"/>
        <v>1</v>
      </c>
      <c r="AX250">
        <v>37119</v>
      </c>
      <c r="AY250" s="71">
        <f t="shared" si="107"/>
        <v>3.0173226649424824E-3</v>
      </c>
    </row>
    <row r="251" spans="1:51" ht="15" customHeight="1" x14ac:dyDescent="0.25">
      <c r="A251">
        <v>25</v>
      </c>
      <c r="B251">
        <v>200</v>
      </c>
      <c r="C251" t="s">
        <v>1137</v>
      </c>
      <c r="D251" t="s">
        <v>1138</v>
      </c>
      <c r="E251" s="39" t="s">
        <v>118</v>
      </c>
      <c r="F251" s="32">
        <v>822620</v>
      </c>
      <c r="G251" s="43">
        <v>4126</v>
      </c>
      <c r="H251" s="47">
        <f t="shared" si="81"/>
        <v>3.6155292236371328</v>
      </c>
      <c r="I251">
        <v>589</v>
      </c>
      <c r="J251">
        <v>2037</v>
      </c>
      <c r="K251" s="33">
        <f t="shared" si="82"/>
        <v>28.915099999999999</v>
      </c>
      <c r="L251" s="33">
        <v>2072</v>
      </c>
      <c r="M251" s="33">
        <v>2653</v>
      </c>
      <c r="N251" s="33">
        <v>3232</v>
      </c>
      <c r="O251" s="33">
        <v>3795</v>
      </c>
      <c r="P251" s="40">
        <v>4083</v>
      </c>
      <c r="Q251" s="43">
        <v>4220</v>
      </c>
      <c r="R251" s="40">
        <f t="shared" si="83"/>
        <v>4220</v>
      </c>
      <c r="S251" s="34">
        <f t="shared" si="84"/>
        <v>2.23</v>
      </c>
      <c r="T251" s="43">
        <v>128736200</v>
      </c>
      <c r="U251" s="43">
        <v>574952550</v>
      </c>
      <c r="V251" s="54">
        <f t="shared" si="85"/>
        <v>22.390751999999999</v>
      </c>
      <c r="W251" s="32">
        <v>953</v>
      </c>
      <c r="X251">
        <v>4216</v>
      </c>
      <c r="Y251">
        <f t="shared" si="86"/>
        <v>22.6</v>
      </c>
      <c r="Z251" s="46">
        <v>7248517</v>
      </c>
      <c r="AA251" s="41">
        <v>3584099</v>
      </c>
      <c r="AB251" s="33">
        <f t="shared" si="87"/>
        <v>0.42007800000000001</v>
      </c>
      <c r="AC251" s="33" t="str">
        <f t="shared" si="88"/>
        <v/>
      </c>
      <c r="AD251" s="33" t="str">
        <f t="shared" si="89"/>
        <v/>
      </c>
      <c r="AE251" s="62">
        <f t="shared" si="90"/>
        <v>0</v>
      </c>
      <c r="AF251" s="62">
        <f t="shared" si="91"/>
        <v>1072.1178385869998</v>
      </c>
      <c r="AG251" s="62">
        <f t="shared" si="92"/>
        <v>0</v>
      </c>
      <c r="AH251" s="62" t="str">
        <f t="shared" si="93"/>
        <v/>
      </c>
      <c r="AI251" s="33" t="str">
        <f t="shared" si="94"/>
        <v/>
      </c>
      <c r="AJ251" s="33" t="str">
        <f t="shared" si="95"/>
        <v/>
      </c>
      <c r="AK251" s="34">
        <f t="shared" si="96"/>
        <v>1072.1199999999999</v>
      </c>
      <c r="AL251" s="34">
        <f t="shared" si="97"/>
        <v>1141.8</v>
      </c>
      <c r="AM251" s="32">
        <f t="shared" si="98"/>
        <v>1666124</v>
      </c>
      <c r="AN251" s="35">
        <f t="shared" si="99"/>
        <v>5.3758495219872974E-3</v>
      </c>
      <c r="AO251" s="32">
        <f t="shared" si="100"/>
        <v>4534.5505751943729</v>
      </c>
      <c r="AP251" s="32">
        <f t="shared" si="101"/>
        <v>827155</v>
      </c>
      <c r="AQ251" s="32">
        <f t="shared" si="102"/>
        <v>41260</v>
      </c>
      <c r="AR251" s="32">
        <f t="shared" si="103"/>
        <v>179204.95</v>
      </c>
      <c r="AS251" s="32">
        <f t="shared" si="104"/>
        <v>781360</v>
      </c>
      <c r="AT251" s="36">
        <f t="shared" si="105"/>
        <v>827155</v>
      </c>
      <c r="AU251" s="33"/>
      <c r="AV251" s="33">
        <f t="shared" si="106"/>
        <v>1</v>
      </c>
      <c r="AX251">
        <v>822620</v>
      </c>
      <c r="AY251" s="71">
        <f t="shared" si="107"/>
        <v>5.5128735017383485E-3</v>
      </c>
    </row>
    <row r="252" spans="1:51" ht="15" customHeight="1" x14ac:dyDescent="0.25">
      <c r="A252">
        <v>25</v>
      </c>
      <c r="B252">
        <v>500</v>
      </c>
      <c r="C252" t="s">
        <v>1515</v>
      </c>
      <c r="D252" t="s">
        <v>1516</v>
      </c>
      <c r="E252" s="39" t="s">
        <v>305</v>
      </c>
      <c r="F252" s="32">
        <v>355855</v>
      </c>
      <c r="G252" s="43">
        <v>1285</v>
      </c>
      <c r="H252" s="47">
        <f t="shared" si="81"/>
        <v>3.1089031276673134</v>
      </c>
      <c r="I252">
        <v>77</v>
      </c>
      <c r="J252">
        <v>392</v>
      </c>
      <c r="K252" s="33">
        <f t="shared" si="82"/>
        <v>19.642900000000001</v>
      </c>
      <c r="L252" s="33">
        <v>539</v>
      </c>
      <c r="M252" s="33">
        <v>657</v>
      </c>
      <c r="N252" s="33">
        <v>533</v>
      </c>
      <c r="O252" s="33">
        <v>778</v>
      </c>
      <c r="P252" s="40">
        <v>1176</v>
      </c>
      <c r="Q252" s="43">
        <v>1250</v>
      </c>
      <c r="R252" s="40">
        <f t="shared" si="83"/>
        <v>1250</v>
      </c>
      <c r="S252" s="34">
        <f t="shared" si="84"/>
        <v>0</v>
      </c>
      <c r="T252" s="43">
        <v>25243100</v>
      </c>
      <c r="U252" s="43">
        <v>139302252</v>
      </c>
      <c r="V252" s="54">
        <f t="shared" si="85"/>
        <v>18.121099999999998</v>
      </c>
      <c r="W252" s="32">
        <v>132</v>
      </c>
      <c r="X252">
        <v>1261</v>
      </c>
      <c r="Y252">
        <f t="shared" si="86"/>
        <v>10.47</v>
      </c>
      <c r="Z252" s="46">
        <v>1586749</v>
      </c>
      <c r="AA252" s="41">
        <v>685908</v>
      </c>
      <c r="AB252" s="33">
        <f t="shared" si="87"/>
        <v>0.42007800000000001</v>
      </c>
      <c r="AC252" s="33" t="str">
        <f t="shared" si="88"/>
        <v/>
      </c>
      <c r="AD252" s="33" t="str">
        <f t="shared" si="89"/>
        <v/>
      </c>
      <c r="AE252" s="62">
        <f t="shared" si="90"/>
        <v>883.17219612977317</v>
      </c>
      <c r="AF252" s="62">
        <f t="shared" si="91"/>
        <v>0</v>
      </c>
      <c r="AG252" s="62">
        <f t="shared" si="92"/>
        <v>0</v>
      </c>
      <c r="AH252" s="62" t="str">
        <f t="shared" si="93"/>
        <v/>
      </c>
      <c r="AI252" s="33" t="str">
        <f t="shared" si="94"/>
        <v/>
      </c>
      <c r="AJ252" s="33" t="str">
        <f t="shared" si="95"/>
        <v/>
      </c>
      <c r="AK252" s="34">
        <f t="shared" si="96"/>
        <v>883.17</v>
      </c>
      <c r="AL252" s="34">
        <f t="shared" si="97"/>
        <v>940.57</v>
      </c>
      <c r="AM252" s="32">
        <f t="shared" si="98"/>
        <v>542074</v>
      </c>
      <c r="AN252" s="35">
        <f t="shared" si="99"/>
        <v>5.3758495219872974E-3</v>
      </c>
      <c r="AO252" s="32">
        <f t="shared" si="100"/>
        <v>1001.0853221349525</v>
      </c>
      <c r="AP252" s="32">
        <f t="shared" si="101"/>
        <v>356856</v>
      </c>
      <c r="AQ252" s="32">
        <f t="shared" si="102"/>
        <v>12850</v>
      </c>
      <c r="AR252" s="32">
        <f t="shared" si="103"/>
        <v>34295.4</v>
      </c>
      <c r="AS252" s="32">
        <f t="shared" si="104"/>
        <v>343005</v>
      </c>
      <c r="AT252" s="36">
        <f t="shared" si="105"/>
        <v>356856</v>
      </c>
      <c r="AU252" s="33"/>
      <c r="AV252" s="33">
        <f t="shared" si="106"/>
        <v>1</v>
      </c>
      <c r="AX252">
        <v>355855</v>
      </c>
      <c r="AY252" s="71">
        <f t="shared" si="107"/>
        <v>2.8129434741678491E-3</v>
      </c>
    </row>
    <row r="253" spans="1:51" ht="15" customHeight="1" x14ac:dyDescent="0.25">
      <c r="A253">
        <v>25</v>
      </c>
      <c r="B253">
        <v>600</v>
      </c>
      <c r="C253" t="s">
        <v>1723</v>
      </c>
      <c r="D253" t="s">
        <v>1724</v>
      </c>
      <c r="E253" s="39" t="s">
        <v>409</v>
      </c>
      <c r="F253" s="32">
        <v>666716</v>
      </c>
      <c r="G253" s="43">
        <v>1924</v>
      </c>
      <c r="H253" s="47">
        <f t="shared" si="81"/>
        <v>3.284205067701794</v>
      </c>
      <c r="I253">
        <v>284</v>
      </c>
      <c r="J253">
        <v>753</v>
      </c>
      <c r="K253" s="33">
        <f t="shared" si="82"/>
        <v>37.715800000000002</v>
      </c>
      <c r="L253" s="33">
        <v>1575</v>
      </c>
      <c r="M253" s="33">
        <v>1529</v>
      </c>
      <c r="N253" s="33">
        <v>1552</v>
      </c>
      <c r="O253" s="33">
        <v>1661</v>
      </c>
      <c r="P253" s="40">
        <v>1815</v>
      </c>
      <c r="Q253" s="43">
        <v>1894</v>
      </c>
      <c r="R253" s="40">
        <f t="shared" si="83"/>
        <v>1894</v>
      </c>
      <c r="S253" s="34">
        <f t="shared" si="84"/>
        <v>0</v>
      </c>
      <c r="T253" s="43">
        <v>16815200</v>
      </c>
      <c r="U253" s="43">
        <v>173685102</v>
      </c>
      <c r="V253" s="54">
        <f t="shared" si="85"/>
        <v>9.6814289999999996</v>
      </c>
      <c r="W253" s="32">
        <v>388</v>
      </c>
      <c r="X253">
        <v>1811</v>
      </c>
      <c r="Y253">
        <f t="shared" si="86"/>
        <v>21.42</v>
      </c>
      <c r="Z253" s="46">
        <v>1918663</v>
      </c>
      <c r="AA253" s="41">
        <v>1400005</v>
      </c>
      <c r="AB253" s="33">
        <f t="shared" si="87"/>
        <v>0.42007800000000001</v>
      </c>
      <c r="AC253" s="33" t="str">
        <f t="shared" si="88"/>
        <v/>
      </c>
      <c r="AD253" s="33" t="str">
        <f t="shared" si="89"/>
        <v/>
      </c>
      <c r="AE253" s="62">
        <f t="shared" si="90"/>
        <v>921.89236273876918</v>
      </c>
      <c r="AF253" s="62">
        <f t="shared" si="91"/>
        <v>0</v>
      </c>
      <c r="AG253" s="62">
        <f t="shared" si="92"/>
        <v>0</v>
      </c>
      <c r="AH253" s="62" t="str">
        <f t="shared" si="93"/>
        <v/>
      </c>
      <c r="AI253" s="33" t="str">
        <f t="shared" si="94"/>
        <v/>
      </c>
      <c r="AJ253" s="33" t="str">
        <f t="shared" si="95"/>
        <v/>
      </c>
      <c r="AK253" s="34">
        <f t="shared" si="96"/>
        <v>921.89</v>
      </c>
      <c r="AL253" s="34">
        <f t="shared" si="97"/>
        <v>981.81</v>
      </c>
      <c r="AM253" s="32">
        <f t="shared" si="98"/>
        <v>1083014</v>
      </c>
      <c r="AN253" s="35">
        <f t="shared" si="99"/>
        <v>5.3758495219872974E-3</v>
      </c>
      <c r="AO253" s="32">
        <f t="shared" si="100"/>
        <v>2237.9554043042681</v>
      </c>
      <c r="AP253" s="32">
        <f t="shared" si="101"/>
        <v>668954</v>
      </c>
      <c r="AQ253" s="32">
        <f t="shared" si="102"/>
        <v>19240</v>
      </c>
      <c r="AR253" s="32">
        <f t="shared" si="103"/>
        <v>70000.25</v>
      </c>
      <c r="AS253" s="32">
        <f t="shared" si="104"/>
        <v>647476</v>
      </c>
      <c r="AT253" s="36">
        <f t="shared" si="105"/>
        <v>668954</v>
      </c>
      <c r="AU253" s="33"/>
      <c r="AV253" s="33">
        <f t="shared" si="106"/>
        <v>1</v>
      </c>
      <c r="AX253">
        <v>666716</v>
      </c>
      <c r="AY253" s="71">
        <f t="shared" si="107"/>
        <v>3.3567516003815715E-3</v>
      </c>
    </row>
    <row r="254" spans="1:51" ht="15" customHeight="1" x14ac:dyDescent="0.25">
      <c r="A254">
        <v>25</v>
      </c>
      <c r="B254">
        <v>800</v>
      </c>
      <c r="C254" t="s">
        <v>2187</v>
      </c>
      <c r="D254" t="s">
        <v>2188</v>
      </c>
      <c r="E254" s="39" t="s">
        <v>641</v>
      </c>
      <c r="F254" s="32">
        <v>771999</v>
      </c>
      <c r="G254" s="43">
        <v>16713</v>
      </c>
      <c r="H254" s="47">
        <f t="shared" si="81"/>
        <v>4.2230544131791055</v>
      </c>
      <c r="I254">
        <v>1871</v>
      </c>
      <c r="J254">
        <v>7730</v>
      </c>
      <c r="K254" s="33">
        <f t="shared" si="82"/>
        <v>24.2044</v>
      </c>
      <c r="L254" s="33">
        <v>10441</v>
      </c>
      <c r="M254" s="33">
        <v>13736</v>
      </c>
      <c r="N254" s="33">
        <v>15134</v>
      </c>
      <c r="O254" s="33">
        <v>16116</v>
      </c>
      <c r="P254" s="40">
        <v>16459</v>
      </c>
      <c r="Q254" s="43">
        <v>16547</v>
      </c>
      <c r="R254" s="40">
        <f t="shared" si="83"/>
        <v>16547</v>
      </c>
      <c r="S254" s="34">
        <f t="shared" si="84"/>
        <v>0</v>
      </c>
      <c r="T254" s="43">
        <v>1441766100</v>
      </c>
      <c r="U254" s="43">
        <v>3089401314</v>
      </c>
      <c r="V254" s="54">
        <f t="shared" si="85"/>
        <v>46.668138999999996</v>
      </c>
      <c r="W254" s="32">
        <v>3383</v>
      </c>
      <c r="X254">
        <v>16660</v>
      </c>
      <c r="Y254">
        <f t="shared" si="86"/>
        <v>20.309999999999999</v>
      </c>
      <c r="Z254" s="46">
        <v>42954661</v>
      </c>
      <c r="AA254" s="41">
        <v>27248088</v>
      </c>
      <c r="AB254" s="33">
        <f t="shared" si="87"/>
        <v>0.42007800000000001</v>
      </c>
      <c r="AC254" s="33" t="str">
        <f t="shared" si="88"/>
        <v/>
      </c>
      <c r="AD254" s="33" t="str">
        <f t="shared" si="89"/>
        <v/>
      </c>
      <c r="AE254" s="62">
        <f t="shared" si="90"/>
        <v>0</v>
      </c>
      <c r="AF254" s="62">
        <f t="shared" si="91"/>
        <v>0</v>
      </c>
      <c r="AG254" s="62">
        <f t="shared" si="92"/>
        <v>1151.0054953021497</v>
      </c>
      <c r="AH254" s="62" t="str">
        <f t="shared" si="93"/>
        <v/>
      </c>
      <c r="AI254" s="33" t="str">
        <f t="shared" si="94"/>
        <v/>
      </c>
      <c r="AJ254" s="33" t="str">
        <f t="shared" si="95"/>
        <v/>
      </c>
      <c r="AK254" s="34">
        <f t="shared" si="96"/>
        <v>1151.01</v>
      </c>
      <c r="AL254" s="34">
        <f t="shared" si="97"/>
        <v>1225.82</v>
      </c>
      <c r="AM254" s="32">
        <f t="shared" si="98"/>
        <v>2442822</v>
      </c>
      <c r="AN254" s="35">
        <f t="shared" si="99"/>
        <v>5.3758495219872974E-3</v>
      </c>
      <c r="AO254" s="32">
        <f t="shared" si="100"/>
        <v>8982.0930258753815</v>
      </c>
      <c r="AP254" s="32">
        <f t="shared" si="101"/>
        <v>780981</v>
      </c>
      <c r="AQ254" s="32">
        <f t="shared" si="102"/>
        <v>167130</v>
      </c>
      <c r="AR254" s="32">
        <f t="shared" si="103"/>
        <v>1362404.4000000001</v>
      </c>
      <c r="AS254" s="32">
        <f t="shared" si="104"/>
        <v>604869</v>
      </c>
      <c r="AT254" s="36">
        <f t="shared" si="105"/>
        <v>780981</v>
      </c>
      <c r="AU254" s="33"/>
      <c r="AV254" s="33">
        <f t="shared" si="106"/>
        <v>1</v>
      </c>
      <c r="AX254">
        <v>771999</v>
      </c>
      <c r="AY254" s="71">
        <f t="shared" si="107"/>
        <v>1.1634730096800643E-2</v>
      </c>
    </row>
    <row r="255" spans="1:51" ht="15" customHeight="1" x14ac:dyDescent="0.25">
      <c r="A255">
        <v>25</v>
      </c>
      <c r="B255">
        <v>1200</v>
      </c>
      <c r="C255" t="s">
        <v>2505</v>
      </c>
      <c r="D255" t="s">
        <v>2506</v>
      </c>
      <c r="E255" s="39" t="s">
        <v>799</v>
      </c>
      <c r="F255" s="32">
        <v>302649</v>
      </c>
      <c r="G255" s="43">
        <v>1176</v>
      </c>
      <c r="H255" s="47">
        <f t="shared" si="81"/>
        <v>3.0704073217401198</v>
      </c>
      <c r="I255">
        <v>128</v>
      </c>
      <c r="J255">
        <v>545</v>
      </c>
      <c r="K255" s="33">
        <f t="shared" si="82"/>
        <v>23.4862</v>
      </c>
      <c r="L255" s="33">
        <v>574</v>
      </c>
      <c r="M255" s="33">
        <v>717</v>
      </c>
      <c r="N255" s="33">
        <v>847</v>
      </c>
      <c r="O255" s="33">
        <v>1007</v>
      </c>
      <c r="P255" s="40">
        <v>1086</v>
      </c>
      <c r="Q255" s="43">
        <v>1113</v>
      </c>
      <c r="R255" s="40">
        <f t="shared" si="83"/>
        <v>1113</v>
      </c>
      <c r="S255" s="34">
        <f t="shared" si="84"/>
        <v>0</v>
      </c>
      <c r="T255" s="43">
        <v>25282100</v>
      </c>
      <c r="U255" s="43">
        <v>140831642</v>
      </c>
      <c r="V255" s="54">
        <f t="shared" si="85"/>
        <v>17.952003000000001</v>
      </c>
      <c r="W255" s="32">
        <v>192</v>
      </c>
      <c r="X255">
        <v>1185</v>
      </c>
      <c r="Y255">
        <f t="shared" si="86"/>
        <v>16.2</v>
      </c>
      <c r="Z255" s="46">
        <v>1717853</v>
      </c>
      <c r="AA255" s="41">
        <v>1170004</v>
      </c>
      <c r="AB255" s="33">
        <f t="shared" si="87"/>
        <v>0.42007800000000001</v>
      </c>
      <c r="AC255" s="33" t="str">
        <f t="shared" si="88"/>
        <v/>
      </c>
      <c r="AD255" s="33" t="str">
        <f t="shared" si="89"/>
        <v/>
      </c>
      <c r="AE255" s="62">
        <f t="shared" si="90"/>
        <v>874.66935800399244</v>
      </c>
      <c r="AF255" s="62">
        <f t="shared" si="91"/>
        <v>0</v>
      </c>
      <c r="AG255" s="62">
        <f t="shared" si="92"/>
        <v>0</v>
      </c>
      <c r="AH255" s="62" t="str">
        <f t="shared" si="93"/>
        <v/>
      </c>
      <c r="AI255" s="33" t="str">
        <f t="shared" si="94"/>
        <v/>
      </c>
      <c r="AJ255" s="33" t="str">
        <f t="shared" si="95"/>
        <v/>
      </c>
      <c r="AK255" s="34">
        <f t="shared" si="96"/>
        <v>874.67</v>
      </c>
      <c r="AL255" s="34">
        <f t="shared" si="97"/>
        <v>931.52</v>
      </c>
      <c r="AM255" s="32">
        <f t="shared" si="98"/>
        <v>373835</v>
      </c>
      <c r="AN255" s="35">
        <f t="shared" si="99"/>
        <v>5.3758495219872974E-3</v>
      </c>
      <c r="AO255" s="32">
        <f t="shared" si="100"/>
        <v>382.68522407218774</v>
      </c>
      <c r="AP255" s="32">
        <f t="shared" si="101"/>
        <v>303032</v>
      </c>
      <c r="AQ255" s="32">
        <f t="shared" si="102"/>
        <v>11760</v>
      </c>
      <c r="AR255" s="32">
        <f t="shared" si="103"/>
        <v>58500.200000000004</v>
      </c>
      <c r="AS255" s="32">
        <f t="shared" si="104"/>
        <v>290889</v>
      </c>
      <c r="AT255" s="36">
        <f t="shared" si="105"/>
        <v>303032</v>
      </c>
      <c r="AU255" s="33"/>
      <c r="AV255" s="33">
        <f t="shared" si="106"/>
        <v>1</v>
      </c>
      <c r="AX255">
        <v>302649</v>
      </c>
      <c r="AY255" s="71">
        <f t="shared" si="107"/>
        <v>1.265492369047973E-3</v>
      </c>
    </row>
    <row r="256" spans="1:51" ht="15" customHeight="1" x14ac:dyDescent="0.25">
      <c r="A256">
        <v>25</v>
      </c>
      <c r="B256">
        <v>1400</v>
      </c>
      <c r="C256" t="s">
        <v>2609</v>
      </c>
      <c r="D256" t="s">
        <v>2610</v>
      </c>
      <c r="E256" s="39" t="s">
        <v>851</v>
      </c>
      <c r="F256" s="32">
        <v>823604</v>
      </c>
      <c r="G256" s="43">
        <v>4012</v>
      </c>
      <c r="H256" s="47">
        <f t="shared" si="81"/>
        <v>3.6033609243483804</v>
      </c>
      <c r="I256">
        <v>340</v>
      </c>
      <c r="J256">
        <v>1682</v>
      </c>
      <c r="K256" s="33">
        <f t="shared" si="82"/>
        <v>20.213999999999999</v>
      </c>
      <c r="L256" s="33">
        <v>1929</v>
      </c>
      <c r="M256" s="33">
        <v>2129</v>
      </c>
      <c r="N256" s="33">
        <v>2312</v>
      </c>
      <c r="O256" s="33">
        <v>2789</v>
      </c>
      <c r="P256" s="40">
        <v>3252</v>
      </c>
      <c r="Q256" s="43">
        <v>3726</v>
      </c>
      <c r="R256" s="40">
        <f t="shared" si="83"/>
        <v>3726</v>
      </c>
      <c r="S256" s="34">
        <f t="shared" si="84"/>
        <v>0</v>
      </c>
      <c r="T256" s="43">
        <v>91120300</v>
      </c>
      <c r="U256" s="43">
        <v>510178404</v>
      </c>
      <c r="V256" s="54">
        <f t="shared" si="85"/>
        <v>17.860478000000001</v>
      </c>
      <c r="W256" s="32">
        <v>780</v>
      </c>
      <c r="X256">
        <v>3843</v>
      </c>
      <c r="Y256">
        <f t="shared" si="86"/>
        <v>20.3</v>
      </c>
      <c r="Z256" s="46">
        <v>6406813</v>
      </c>
      <c r="AA256" s="41">
        <v>2839101</v>
      </c>
      <c r="AB256" s="33">
        <f t="shared" si="87"/>
        <v>0.42007800000000001</v>
      </c>
      <c r="AC256" s="33" t="str">
        <f t="shared" si="88"/>
        <v/>
      </c>
      <c r="AD256" s="33" t="str">
        <f t="shared" si="89"/>
        <v/>
      </c>
      <c r="AE256" s="62">
        <f t="shared" si="90"/>
        <v>0</v>
      </c>
      <c r="AF256" s="62">
        <f t="shared" si="91"/>
        <v>916.15789918550001</v>
      </c>
      <c r="AG256" s="62">
        <f t="shared" si="92"/>
        <v>0</v>
      </c>
      <c r="AH256" s="62" t="str">
        <f t="shared" si="93"/>
        <v/>
      </c>
      <c r="AI256" s="33" t="str">
        <f t="shared" si="94"/>
        <v/>
      </c>
      <c r="AJ256" s="33" t="str">
        <f t="shared" si="95"/>
        <v/>
      </c>
      <c r="AK256" s="34">
        <f t="shared" si="96"/>
        <v>916.16</v>
      </c>
      <c r="AL256" s="34">
        <f t="shared" si="97"/>
        <v>975.7</v>
      </c>
      <c r="AM256" s="32">
        <f t="shared" si="98"/>
        <v>1223147</v>
      </c>
      <c r="AN256" s="35">
        <f t="shared" si="99"/>
        <v>5.3758495219872974E-3</v>
      </c>
      <c r="AO256" s="32">
        <f t="shared" si="100"/>
        <v>2147.8830455633706</v>
      </c>
      <c r="AP256" s="32">
        <f t="shared" si="101"/>
        <v>825752</v>
      </c>
      <c r="AQ256" s="32">
        <f t="shared" si="102"/>
        <v>40120</v>
      </c>
      <c r="AR256" s="32">
        <f t="shared" si="103"/>
        <v>141955.05000000002</v>
      </c>
      <c r="AS256" s="32">
        <f t="shared" si="104"/>
        <v>783484</v>
      </c>
      <c r="AT256" s="36">
        <f t="shared" si="105"/>
        <v>825752</v>
      </c>
      <c r="AU256" s="33"/>
      <c r="AV256" s="33">
        <f t="shared" si="106"/>
        <v>1</v>
      </c>
      <c r="AX256">
        <v>823604</v>
      </c>
      <c r="AY256" s="71">
        <f t="shared" si="107"/>
        <v>2.6080494995167581E-3</v>
      </c>
    </row>
    <row r="257" spans="1:51" ht="15" customHeight="1" x14ac:dyDescent="0.25">
      <c r="A257">
        <v>25</v>
      </c>
      <c r="B257">
        <v>6100</v>
      </c>
      <c r="C257" t="s">
        <v>1009</v>
      </c>
      <c r="D257" t="s">
        <v>1010</v>
      </c>
      <c r="E257" s="39" t="s">
        <v>54</v>
      </c>
      <c r="F257" s="32">
        <v>30676</v>
      </c>
      <c r="G257" s="43">
        <v>177</v>
      </c>
      <c r="H257" s="47">
        <f t="shared" si="81"/>
        <v>2.2479732663618068</v>
      </c>
      <c r="I257">
        <v>39</v>
      </c>
      <c r="J257">
        <v>95</v>
      </c>
      <c r="K257" s="33">
        <f t="shared" si="82"/>
        <v>41.052599999999998</v>
      </c>
      <c r="L257" s="33">
        <v>199</v>
      </c>
      <c r="M257" s="33">
        <v>220</v>
      </c>
      <c r="N257" s="33">
        <v>110</v>
      </c>
      <c r="O257" s="33">
        <v>172</v>
      </c>
      <c r="P257" s="42">
        <v>175</v>
      </c>
      <c r="Q257" s="43">
        <v>176</v>
      </c>
      <c r="R257" s="40">
        <f t="shared" si="83"/>
        <v>220</v>
      </c>
      <c r="S257" s="34">
        <f t="shared" si="84"/>
        <v>19.55</v>
      </c>
      <c r="T257" s="43">
        <v>1578600</v>
      </c>
      <c r="U257" s="43">
        <v>14629663</v>
      </c>
      <c r="V257" s="54">
        <f t="shared" si="85"/>
        <v>10.790406000000001</v>
      </c>
      <c r="W257" s="32">
        <v>21</v>
      </c>
      <c r="X257">
        <v>234</v>
      </c>
      <c r="Y257">
        <f t="shared" si="86"/>
        <v>8.9700000000000006</v>
      </c>
      <c r="Z257" s="46">
        <v>174983</v>
      </c>
      <c r="AA257" s="41">
        <v>70000</v>
      </c>
      <c r="AB257" s="33">
        <f t="shared" si="87"/>
        <v>0.42007800000000001</v>
      </c>
      <c r="AC257" s="33" t="str">
        <f t="shared" si="88"/>
        <v/>
      </c>
      <c r="AD257" s="33" t="str">
        <f t="shared" si="89"/>
        <v/>
      </c>
      <c r="AE257" s="62">
        <f t="shared" si="90"/>
        <v>693.0125911541968</v>
      </c>
      <c r="AF257" s="62">
        <f t="shared" si="91"/>
        <v>0</v>
      </c>
      <c r="AG257" s="62">
        <f t="shared" si="92"/>
        <v>0</v>
      </c>
      <c r="AH257" s="62" t="str">
        <f t="shared" si="93"/>
        <v/>
      </c>
      <c r="AI257" s="33" t="str">
        <f t="shared" si="94"/>
        <v/>
      </c>
      <c r="AJ257" s="33" t="str">
        <f t="shared" si="95"/>
        <v/>
      </c>
      <c r="AK257" s="34">
        <f t="shared" si="96"/>
        <v>693.01</v>
      </c>
      <c r="AL257" s="34">
        <f t="shared" si="97"/>
        <v>738.05</v>
      </c>
      <c r="AM257" s="32">
        <f t="shared" si="98"/>
        <v>57128</v>
      </c>
      <c r="AN257" s="35">
        <f t="shared" si="99"/>
        <v>5.3758495219872974E-3</v>
      </c>
      <c r="AO257" s="32">
        <f t="shared" si="100"/>
        <v>142.201971555608</v>
      </c>
      <c r="AP257" s="32">
        <f t="shared" si="101"/>
        <v>30818</v>
      </c>
      <c r="AQ257" s="32">
        <f t="shared" si="102"/>
        <v>1770</v>
      </c>
      <c r="AR257" s="32">
        <f t="shared" si="103"/>
        <v>3500</v>
      </c>
      <c r="AS257" s="32">
        <f t="shared" si="104"/>
        <v>28906</v>
      </c>
      <c r="AT257" s="36">
        <f t="shared" si="105"/>
        <v>30818</v>
      </c>
      <c r="AU257" s="33"/>
      <c r="AV257" s="33">
        <f t="shared" si="106"/>
        <v>1</v>
      </c>
      <c r="AX257">
        <v>30676</v>
      </c>
      <c r="AY257" s="71">
        <f t="shared" si="107"/>
        <v>4.629025948624332E-3</v>
      </c>
    </row>
    <row r="258" spans="1:51" ht="15" customHeight="1" x14ac:dyDescent="0.25">
      <c r="A258">
        <v>25</v>
      </c>
      <c r="B258">
        <v>6900</v>
      </c>
      <c r="C258" t="s">
        <v>1303</v>
      </c>
      <c r="D258" t="s">
        <v>1304</v>
      </c>
      <c r="E258" s="39" t="s">
        <v>200</v>
      </c>
      <c r="F258" s="32">
        <v>19247</v>
      </c>
      <c r="G258" s="43">
        <v>224</v>
      </c>
      <c r="H258" s="47">
        <f t="shared" si="81"/>
        <v>2.3502480183341627</v>
      </c>
      <c r="I258">
        <v>56</v>
      </c>
      <c r="J258">
        <v>101</v>
      </c>
      <c r="K258" s="33">
        <f t="shared" si="82"/>
        <v>55.445500000000003</v>
      </c>
      <c r="L258" s="33">
        <v>203</v>
      </c>
      <c r="M258" s="33">
        <v>176</v>
      </c>
      <c r="N258" s="33">
        <v>152</v>
      </c>
      <c r="O258" s="33">
        <v>168</v>
      </c>
      <c r="P258" s="42">
        <v>212</v>
      </c>
      <c r="Q258" s="43">
        <v>223</v>
      </c>
      <c r="R258" s="40">
        <f t="shared" si="83"/>
        <v>223</v>
      </c>
      <c r="S258" s="34">
        <f t="shared" si="84"/>
        <v>0</v>
      </c>
      <c r="T258" s="43">
        <v>4344100</v>
      </c>
      <c r="U258" s="43">
        <v>32578018</v>
      </c>
      <c r="V258" s="54">
        <f t="shared" si="85"/>
        <v>13.334451</v>
      </c>
      <c r="W258" s="32">
        <v>18</v>
      </c>
      <c r="X258">
        <v>214</v>
      </c>
      <c r="Y258">
        <f t="shared" si="86"/>
        <v>8.41</v>
      </c>
      <c r="Z258" s="46">
        <v>368832</v>
      </c>
      <c r="AA258" s="41">
        <v>200000</v>
      </c>
      <c r="AB258" s="33">
        <f t="shared" si="87"/>
        <v>0.42007800000000001</v>
      </c>
      <c r="AC258" s="33" t="str">
        <f t="shared" si="88"/>
        <v/>
      </c>
      <c r="AD258" s="33" t="str">
        <f t="shared" si="89"/>
        <v/>
      </c>
      <c r="AE258" s="62">
        <f t="shared" si="90"/>
        <v>715.60273154559491</v>
      </c>
      <c r="AF258" s="62">
        <f t="shared" si="91"/>
        <v>0</v>
      </c>
      <c r="AG258" s="62">
        <f t="shared" si="92"/>
        <v>0</v>
      </c>
      <c r="AH258" s="62" t="str">
        <f t="shared" si="93"/>
        <v/>
      </c>
      <c r="AI258" s="33" t="str">
        <f t="shared" si="94"/>
        <v/>
      </c>
      <c r="AJ258" s="33" t="str">
        <f t="shared" si="95"/>
        <v/>
      </c>
      <c r="AK258" s="34">
        <f t="shared" si="96"/>
        <v>715.6</v>
      </c>
      <c r="AL258" s="34">
        <f t="shared" si="97"/>
        <v>762.11</v>
      </c>
      <c r="AM258" s="32">
        <f t="shared" si="98"/>
        <v>15774</v>
      </c>
      <c r="AN258" s="35">
        <f t="shared" si="99"/>
        <v>5.3758495219872974E-3</v>
      </c>
      <c r="AO258" s="32">
        <f t="shared" si="100"/>
        <v>-18.670325389861883</v>
      </c>
      <c r="AP258" s="32">
        <f t="shared" si="101"/>
        <v>15774</v>
      </c>
      <c r="AQ258" s="32">
        <f t="shared" si="102"/>
        <v>2240</v>
      </c>
      <c r="AR258" s="32">
        <f t="shared" si="103"/>
        <v>10000</v>
      </c>
      <c r="AS258" s="32">
        <f t="shared" si="104"/>
        <v>17007</v>
      </c>
      <c r="AT258" s="36">
        <f t="shared" si="105"/>
        <v>17007</v>
      </c>
      <c r="AU258" s="33"/>
      <c r="AV258" s="33">
        <f t="shared" si="106"/>
        <v>1</v>
      </c>
      <c r="AX258">
        <v>19247</v>
      </c>
      <c r="AY258" s="71">
        <f t="shared" si="107"/>
        <v>-0.1163817737829272</v>
      </c>
    </row>
    <row r="259" spans="1:51" ht="15" customHeight="1" x14ac:dyDescent="0.25">
      <c r="A259">
        <v>25</v>
      </c>
      <c r="B259">
        <v>9500</v>
      </c>
      <c r="C259" t="s">
        <v>2143</v>
      </c>
      <c r="D259" t="s">
        <v>2144</v>
      </c>
      <c r="E259" s="39" t="s">
        <v>619</v>
      </c>
      <c r="F259" s="32">
        <v>745108</v>
      </c>
      <c r="G259" s="43">
        <v>3929</v>
      </c>
      <c r="H259" s="47">
        <f t="shared" si="81"/>
        <v>3.594282028811806</v>
      </c>
      <c r="I259">
        <v>151</v>
      </c>
      <c r="J259">
        <v>1550</v>
      </c>
      <c r="K259" s="33">
        <f t="shared" si="82"/>
        <v>9.7419000000000011</v>
      </c>
      <c r="L259" s="33">
        <v>1640</v>
      </c>
      <c r="M259" s="33">
        <v>1986</v>
      </c>
      <c r="N259" s="33">
        <v>2125</v>
      </c>
      <c r="O259" s="33">
        <v>2337</v>
      </c>
      <c r="P259" s="40">
        <v>3263</v>
      </c>
      <c r="Q259" s="43">
        <v>3769</v>
      </c>
      <c r="R259" s="40">
        <f t="shared" si="83"/>
        <v>3769</v>
      </c>
      <c r="S259" s="34">
        <f t="shared" si="84"/>
        <v>0</v>
      </c>
      <c r="T259" s="43">
        <v>54445100</v>
      </c>
      <c r="U259" s="43">
        <v>473614688</v>
      </c>
      <c r="V259" s="54">
        <f t="shared" si="85"/>
        <v>11.495653000000001</v>
      </c>
      <c r="W259" s="32">
        <v>538</v>
      </c>
      <c r="X259">
        <v>3693</v>
      </c>
      <c r="Y259">
        <f t="shared" si="86"/>
        <v>14.57</v>
      </c>
      <c r="Z259" s="46">
        <v>5304623</v>
      </c>
      <c r="AA259" s="41">
        <v>4047072</v>
      </c>
      <c r="AB259" s="33">
        <f t="shared" si="87"/>
        <v>0.42007800000000001</v>
      </c>
      <c r="AC259" s="33" t="str">
        <f t="shared" si="88"/>
        <v/>
      </c>
      <c r="AD259" s="33" t="str">
        <f t="shared" si="89"/>
        <v/>
      </c>
      <c r="AE259" s="62">
        <f t="shared" si="90"/>
        <v>0</v>
      </c>
      <c r="AF259" s="62">
        <f t="shared" si="91"/>
        <v>768.41814314924989</v>
      </c>
      <c r="AG259" s="62">
        <f t="shared" si="92"/>
        <v>0</v>
      </c>
      <c r="AH259" s="62" t="str">
        <f t="shared" si="93"/>
        <v/>
      </c>
      <c r="AI259" s="33" t="str">
        <f t="shared" si="94"/>
        <v/>
      </c>
      <c r="AJ259" s="33" t="str">
        <f t="shared" si="95"/>
        <v/>
      </c>
      <c r="AK259" s="34">
        <f t="shared" si="96"/>
        <v>768.42</v>
      </c>
      <c r="AL259" s="34">
        <f t="shared" si="97"/>
        <v>818.36</v>
      </c>
      <c r="AM259" s="32">
        <f t="shared" si="98"/>
        <v>986981</v>
      </c>
      <c r="AN259" s="35">
        <f t="shared" si="99"/>
        <v>5.3758495219872974E-3</v>
      </c>
      <c r="AO259" s="32">
        <f t="shared" si="100"/>
        <v>1300.2728514316336</v>
      </c>
      <c r="AP259" s="32">
        <f t="shared" si="101"/>
        <v>746408</v>
      </c>
      <c r="AQ259" s="32">
        <f t="shared" si="102"/>
        <v>39290</v>
      </c>
      <c r="AR259" s="32">
        <f t="shared" si="103"/>
        <v>202353.6</v>
      </c>
      <c r="AS259" s="32">
        <f t="shared" si="104"/>
        <v>705818</v>
      </c>
      <c r="AT259" s="36">
        <f t="shared" si="105"/>
        <v>746408</v>
      </c>
      <c r="AU259" s="33"/>
      <c r="AV259" s="33">
        <f t="shared" si="106"/>
        <v>1</v>
      </c>
      <c r="AX259">
        <v>745108</v>
      </c>
      <c r="AY259" s="71">
        <f t="shared" si="107"/>
        <v>1.7447135180403378E-3</v>
      </c>
    </row>
    <row r="260" spans="1:51" ht="15" customHeight="1" x14ac:dyDescent="0.25">
      <c r="A260">
        <v>26</v>
      </c>
      <c r="B260">
        <v>100</v>
      </c>
      <c r="C260" t="s">
        <v>953</v>
      </c>
      <c r="D260" t="s">
        <v>954</v>
      </c>
      <c r="E260" s="39" t="s">
        <v>26</v>
      </c>
      <c r="F260" s="32">
        <v>148811</v>
      </c>
      <c r="G260" s="43">
        <v>469</v>
      </c>
      <c r="H260" s="47">
        <f t="shared" si="81"/>
        <v>2.6711728427150834</v>
      </c>
      <c r="I260">
        <v>77</v>
      </c>
      <c r="J260">
        <v>210</v>
      </c>
      <c r="K260" s="33">
        <f t="shared" si="82"/>
        <v>36.666699999999999</v>
      </c>
      <c r="L260" s="33">
        <v>415</v>
      </c>
      <c r="M260" s="33">
        <v>486</v>
      </c>
      <c r="N260" s="33">
        <v>469</v>
      </c>
      <c r="O260" s="33">
        <v>472</v>
      </c>
      <c r="P260" s="42">
        <v>446</v>
      </c>
      <c r="Q260" s="43">
        <v>469</v>
      </c>
      <c r="R260" s="40">
        <f t="shared" si="83"/>
        <v>486</v>
      </c>
      <c r="S260" s="34">
        <f t="shared" si="84"/>
        <v>3.5</v>
      </c>
      <c r="T260" s="43">
        <v>5371300</v>
      </c>
      <c r="U260" s="43">
        <v>31646921</v>
      </c>
      <c r="V260" s="54">
        <f t="shared" si="85"/>
        <v>16.972583</v>
      </c>
      <c r="W260" s="32">
        <v>107</v>
      </c>
      <c r="X260">
        <v>411</v>
      </c>
      <c r="Y260">
        <f t="shared" si="86"/>
        <v>26.03</v>
      </c>
      <c r="Z260" s="46">
        <v>316726</v>
      </c>
      <c r="AA260" s="41">
        <v>259541</v>
      </c>
      <c r="AB260" s="33">
        <f t="shared" si="87"/>
        <v>0.42007800000000001</v>
      </c>
      <c r="AC260" s="33" t="str">
        <f t="shared" si="88"/>
        <v/>
      </c>
      <c r="AD260" s="33" t="str">
        <f t="shared" si="89"/>
        <v/>
      </c>
      <c r="AE260" s="62">
        <f t="shared" si="90"/>
        <v>786.48764398037952</v>
      </c>
      <c r="AF260" s="62">
        <f t="shared" si="91"/>
        <v>0</v>
      </c>
      <c r="AG260" s="62">
        <f t="shared" si="92"/>
        <v>0</v>
      </c>
      <c r="AH260" s="62" t="str">
        <f t="shared" si="93"/>
        <v/>
      </c>
      <c r="AI260" s="33" t="str">
        <f t="shared" si="94"/>
        <v/>
      </c>
      <c r="AJ260" s="33" t="str">
        <f t="shared" si="95"/>
        <v/>
      </c>
      <c r="AK260" s="34">
        <f t="shared" si="96"/>
        <v>786.49</v>
      </c>
      <c r="AL260" s="34">
        <f t="shared" si="97"/>
        <v>837.61</v>
      </c>
      <c r="AM260" s="32">
        <f t="shared" si="98"/>
        <v>259789</v>
      </c>
      <c r="AN260" s="35">
        <f t="shared" si="99"/>
        <v>5.3758495219872974E-3</v>
      </c>
      <c r="AO260" s="32">
        <f t="shared" si="100"/>
        <v>596.6010282511063</v>
      </c>
      <c r="AP260" s="32">
        <f t="shared" si="101"/>
        <v>149408</v>
      </c>
      <c r="AQ260" s="32">
        <f t="shared" si="102"/>
        <v>4690</v>
      </c>
      <c r="AR260" s="32">
        <f t="shared" si="103"/>
        <v>12977.050000000001</v>
      </c>
      <c r="AS260" s="32">
        <f t="shared" si="104"/>
        <v>144121</v>
      </c>
      <c r="AT260" s="36">
        <f t="shared" si="105"/>
        <v>149408</v>
      </c>
      <c r="AU260" s="33"/>
      <c r="AV260" s="33">
        <f t="shared" si="106"/>
        <v>1</v>
      </c>
      <c r="AX260">
        <v>148811</v>
      </c>
      <c r="AY260" s="71">
        <f t="shared" si="107"/>
        <v>4.0118002029419864E-3</v>
      </c>
    </row>
    <row r="261" spans="1:51" ht="15" customHeight="1" x14ac:dyDescent="0.25">
      <c r="A261">
        <v>26</v>
      </c>
      <c r="B261">
        <v>200</v>
      </c>
      <c r="C261" t="s">
        <v>983</v>
      </c>
      <c r="D261" t="s">
        <v>984</v>
      </c>
      <c r="E261" s="39" t="s">
        <v>41</v>
      </c>
      <c r="F261" s="32">
        <v>99536</v>
      </c>
      <c r="G261" s="43">
        <v>369</v>
      </c>
      <c r="H261" s="47">
        <f t="shared" si="81"/>
        <v>2.5670263661590602</v>
      </c>
      <c r="I261">
        <v>87</v>
      </c>
      <c r="J261">
        <v>173</v>
      </c>
      <c r="K261" s="33">
        <f t="shared" si="82"/>
        <v>50.288999999999994</v>
      </c>
      <c r="L261" s="33">
        <v>342</v>
      </c>
      <c r="M261" s="33">
        <v>388</v>
      </c>
      <c r="N261" s="33">
        <v>350</v>
      </c>
      <c r="O261" s="33">
        <v>355</v>
      </c>
      <c r="P261" s="42">
        <v>415</v>
      </c>
      <c r="Q261" s="43">
        <v>366</v>
      </c>
      <c r="R261" s="40">
        <f t="shared" si="83"/>
        <v>415</v>
      </c>
      <c r="S261" s="34">
        <f t="shared" si="84"/>
        <v>11.08</v>
      </c>
      <c r="T261" s="43">
        <v>3550700</v>
      </c>
      <c r="U261" s="43">
        <v>30743966</v>
      </c>
      <c r="V261" s="54">
        <f t="shared" si="85"/>
        <v>11.549258</v>
      </c>
      <c r="W261" s="32">
        <v>100</v>
      </c>
      <c r="X261">
        <v>322</v>
      </c>
      <c r="Y261">
        <f t="shared" si="86"/>
        <v>31.06</v>
      </c>
      <c r="Z261" s="46">
        <v>340733</v>
      </c>
      <c r="AA261" s="41">
        <v>238522</v>
      </c>
      <c r="AB261" s="33">
        <f t="shared" si="87"/>
        <v>0.42007800000000001</v>
      </c>
      <c r="AC261" s="33" t="str">
        <f t="shared" si="88"/>
        <v/>
      </c>
      <c r="AD261" s="33" t="str">
        <f t="shared" si="89"/>
        <v/>
      </c>
      <c r="AE261" s="62">
        <f t="shared" si="90"/>
        <v>763.48408267811476</v>
      </c>
      <c r="AF261" s="62">
        <f t="shared" si="91"/>
        <v>0</v>
      </c>
      <c r="AG261" s="62">
        <f t="shared" si="92"/>
        <v>0</v>
      </c>
      <c r="AH261" s="62" t="str">
        <f t="shared" si="93"/>
        <v/>
      </c>
      <c r="AI261" s="33" t="str">
        <f t="shared" si="94"/>
        <v/>
      </c>
      <c r="AJ261" s="33" t="str">
        <f t="shared" si="95"/>
        <v/>
      </c>
      <c r="AK261" s="34">
        <f t="shared" si="96"/>
        <v>763.48</v>
      </c>
      <c r="AL261" s="34">
        <f t="shared" si="97"/>
        <v>813.1</v>
      </c>
      <c r="AM261" s="32">
        <f t="shared" si="98"/>
        <v>156899</v>
      </c>
      <c r="AN261" s="35">
        <f t="shared" si="99"/>
        <v>5.3758495219872974E-3</v>
      </c>
      <c r="AO261" s="32">
        <f t="shared" si="100"/>
        <v>308.37485612975735</v>
      </c>
      <c r="AP261" s="32">
        <f t="shared" si="101"/>
        <v>99844</v>
      </c>
      <c r="AQ261" s="32">
        <f t="shared" si="102"/>
        <v>3690</v>
      </c>
      <c r="AR261" s="32">
        <f t="shared" si="103"/>
        <v>11926.1</v>
      </c>
      <c r="AS261" s="32">
        <f t="shared" si="104"/>
        <v>95846</v>
      </c>
      <c r="AT261" s="36">
        <f t="shared" si="105"/>
        <v>99844</v>
      </c>
      <c r="AU261" s="33"/>
      <c r="AV261" s="33">
        <f t="shared" si="106"/>
        <v>1</v>
      </c>
      <c r="AX261">
        <v>99536</v>
      </c>
      <c r="AY261" s="71">
        <f t="shared" si="107"/>
        <v>3.0943578202861275E-3</v>
      </c>
    </row>
    <row r="262" spans="1:51" ht="15" customHeight="1" x14ac:dyDescent="0.25">
      <c r="A262">
        <v>26</v>
      </c>
      <c r="B262">
        <v>300</v>
      </c>
      <c r="C262" t="s">
        <v>1365</v>
      </c>
      <c r="D262" t="s">
        <v>1366</v>
      </c>
      <c r="E262" s="39" t="s">
        <v>231</v>
      </c>
      <c r="F262" s="32">
        <v>501122</v>
      </c>
      <c r="G262" s="43">
        <v>1276</v>
      </c>
      <c r="H262" s="47">
        <f t="shared" si="81"/>
        <v>3.1058506743851435</v>
      </c>
      <c r="I262">
        <v>120</v>
      </c>
      <c r="J262">
        <v>524</v>
      </c>
      <c r="K262" s="33">
        <f t="shared" si="82"/>
        <v>22.9008</v>
      </c>
      <c r="L262" s="33">
        <v>1484</v>
      </c>
      <c r="M262" s="33">
        <v>1358</v>
      </c>
      <c r="N262" s="33">
        <v>1186</v>
      </c>
      <c r="O262" s="33">
        <v>1275</v>
      </c>
      <c r="P262" s="40">
        <v>1176</v>
      </c>
      <c r="Q262" s="43">
        <v>1276</v>
      </c>
      <c r="R262" s="40">
        <f t="shared" si="83"/>
        <v>1484</v>
      </c>
      <c r="S262" s="34">
        <f t="shared" si="84"/>
        <v>14.02</v>
      </c>
      <c r="T262" s="43">
        <v>15614600</v>
      </c>
      <c r="U262" s="43">
        <v>78034755</v>
      </c>
      <c r="V262" s="54">
        <f t="shared" si="85"/>
        <v>20.009802000000001</v>
      </c>
      <c r="W262" s="32">
        <v>216</v>
      </c>
      <c r="X262">
        <v>1158</v>
      </c>
      <c r="Y262">
        <f t="shared" si="86"/>
        <v>18.649999999999999</v>
      </c>
      <c r="Z262" s="46">
        <v>804622</v>
      </c>
      <c r="AA262" s="41">
        <v>770921</v>
      </c>
      <c r="AB262" s="33">
        <f t="shared" si="87"/>
        <v>0.42007800000000001</v>
      </c>
      <c r="AC262" s="33" t="str">
        <f t="shared" si="88"/>
        <v/>
      </c>
      <c r="AD262" s="33" t="str">
        <f t="shared" si="89"/>
        <v/>
      </c>
      <c r="AE262" s="62">
        <f t="shared" si="90"/>
        <v>882.49797940616736</v>
      </c>
      <c r="AF262" s="62">
        <f t="shared" si="91"/>
        <v>0</v>
      </c>
      <c r="AG262" s="62">
        <f t="shared" si="92"/>
        <v>0</v>
      </c>
      <c r="AH262" s="62" t="str">
        <f t="shared" si="93"/>
        <v/>
      </c>
      <c r="AI262" s="33" t="str">
        <f t="shared" si="94"/>
        <v/>
      </c>
      <c r="AJ262" s="33" t="str">
        <f t="shared" si="95"/>
        <v/>
      </c>
      <c r="AK262" s="34">
        <f t="shared" si="96"/>
        <v>882.5</v>
      </c>
      <c r="AL262" s="34">
        <f t="shared" si="97"/>
        <v>939.86</v>
      </c>
      <c r="AM262" s="32">
        <f t="shared" si="98"/>
        <v>861257</v>
      </c>
      <c r="AN262" s="35">
        <f t="shared" si="99"/>
        <v>5.3758495219872974E-3</v>
      </c>
      <c r="AO262" s="32">
        <f t="shared" si="100"/>
        <v>1936.0315676008954</v>
      </c>
      <c r="AP262" s="32">
        <f t="shared" si="101"/>
        <v>503058</v>
      </c>
      <c r="AQ262" s="32">
        <f t="shared" si="102"/>
        <v>12760</v>
      </c>
      <c r="AR262" s="32">
        <f t="shared" si="103"/>
        <v>38546.050000000003</v>
      </c>
      <c r="AS262" s="32">
        <f t="shared" si="104"/>
        <v>488362</v>
      </c>
      <c r="AT262" s="36">
        <f t="shared" si="105"/>
        <v>503058</v>
      </c>
      <c r="AU262" s="33"/>
      <c r="AV262" s="33">
        <f t="shared" si="106"/>
        <v>1</v>
      </c>
      <c r="AX262">
        <v>501122</v>
      </c>
      <c r="AY262" s="71">
        <f t="shared" si="107"/>
        <v>3.863330685940749E-3</v>
      </c>
    </row>
    <row r="263" spans="1:51" ht="15" customHeight="1" x14ac:dyDescent="0.25">
      <c r="A263">
        <v>26</v>
      </c>
      <c r="B263">
        <v>500</v>
      </c>
      <c r="C263" t="s">
        <v>1617</v>
      </c>
      <c r="D263" t="s">
        <v>1618</v>
      </c>
      <c r="E263" s="39" t="s">
        <v>356</v>
      </c>
      <c r="F263" s="32">
        <v>130283</v>
      </c>
      <c r="G263" s="43">
        <v>388</v>
      </c>
      <c r="H263" s="47">
        <f t="shared" si="81"/>
        <v>2.5888317255942073</v>
      </c>
      <c r="I263">
        <v>61</v>
      </c>
      <c r="J263">
        <v>263</v>
      </c>
      <c r="K263" s="33">
        <f t="shared" si="82"/>
        <v>23.193899999999999</v>
      </c>
      <c r="L263" s="33">
        <v>619</v>
      </c>
      <c r="M263" s="33">
        <v>600</v>
      </c>
      <c r="N263" s="33">
        <v>485</v>
      </c>
      <c r="O263" s="33">
        <v>452</v>
      </c>
      <c r="P263" s="42">
        <v>437</v>
      </c>
      <c r="Q263" s="43">
        <v>384</v>
      </c>
      <c r="R263" s="40">
        <f t="shared" si="83"/>
        <v>619</v>
      </c>
      <c r="S263" s="34">
        <f t="shared" si="84"/>
        <v>37.32</v>
      </c>
      <c r="T263" s="43">
        <v>9664400</v>
      </c>
      <c r="U263" s="43">
        <v>37458060</v>
      </c>
      <c r="V263" s="54">
        <f t="shared" si="85"/>
        <v>25.800588999999999</v>
      </c>
      <c r="W263" s="32">
        <v>114</v>
      </c>
      <c r="X263">
        <v>428</v>
      </c>
      <c r="Y263">
        <f t="shared" si="86"/>
        <v>26.64</v>
      </c>
      <c r="Z263" s="46">
        <v>426067</v>
      </c>
      <c r="AA263" s="41">
        <v>276710</v>
      </c>
      <c r="AB263" s="33">
        <f t="shared" si="87"/>
        <v>0.42007800000000001</v>
      </c>
      <c r="AC263" s="33" t="str">
        <f t="shared" si="88"/>
        <v/>
      </c>
      <c r="AD263" s="33" t="str">
        <f t="shared" si="89"/>
        <v/>
      </c>
      <c r="AE263" s="62">
        <f t="shared" si="90"/>
        <v>768.30038505407174</v>
      </c>
      <c r="AF263" s="62">
        <f t="shared" si="91"/>
        <v>0</v>
      </c>
      <c r="AG263" s="62">
        <f t="shared" si="92"/>
        <v>0</v>
      </c>
      <c r="AH263" s="62" t="str">
        <f t="shared" si="93"/>
        <v/>
      </c>
      <c r="AI263" s="33" t="str">
        <f t="shared" si="94"/>
        <v/>
      </c>
      <c r="AJ263" s="33" t="str">
        <f t="shared" si="95"/>
        <v/>
      </c>
      <c r="AK263" s="34">
        <f t="shared" si="96"/>
        <v>768.3</v>
      </c>
      <c r="AL263" s="34">
        <f t="shared" si="97"/>
        <v>818.23</v>
      </c>
      <c r="AM263" s="32">
        <f t="shared" si="98"/>
        <v>138492</v>
      </c>
      <c r="AN263" s="35">
        <f t="shared" si="99"/>
        <v>5.3758495219872974E-3</v>
      </c>
      <c r="AO263" s="32">
        <f t="shared" si="100"/>
        <v>44.130348725993727</v>
      </c>
      <c r="AP263" s="32">
        <f t="shared" si="101"/>
        <v>130327</v>
      </c>
      <c r="AQ263" s="32">
        <f t="shared" si="102"/>
        <v>3880</v>
      </c>
      <c r="AR263" s="32">
        <f t="shared" si="103"/>
        <v>13835.5</v>
      </c>
      <c r="AS263" s="32">
        <f t="shared" si="104"/>
        <v>126403</v>
      </c>
      <c r="AT263" s="36">
        <f t="shared" si="105"/>
        <v>130327</v>
      </c>
      <c r="AU263" s="33"/>
      <c r="AV263" s="33">
        <f t="shared" si="106"/>
        <v>1</v>
      </c>
      <c r="AX263">
        <v>130283</v>
      </c>
      <c r="AY263" s="71">
        <f t="shared" si="107"/>
        <v>3.3772633421091008E-4</v>
      </c>
    </row>
    <row r="264" spans="1:51" ht="15" customHeight="1" x14ac:dyDescent="0.25">
      <c r="A264">
        <v>26</v>
      </c>
      <c r="B264">
        <v>600</v>
      </c>
      <c r="C264" t="s">
        <v>1639</v>
      </c>
      <c r="D264" t="s">
        <v>1640</v>
      </c>
      <c r="E264" s="39" t="s">
        <v>367</v>
      </c>
      <c r="F264" s="32">
        <v>234455</v>
      </c>
      <c r="G264" s="43">
        <v>704</v>
      </c>
      <c r="H264" s="47">
        <f t="shared" si="81"/>
        <v>2.847572659142112</v>
      </c>
      <c r="I264">
        <v>68</v>
      </c>
      <c r="J264">
        <v>343</v>
      </c>
      <c r="K264" s="33">
        <f t="shared" si="82"/>
        <v>19.825100000000003</v>
      </c>
      <c r="L264" s="33">
        <v>627</v>
      </c>
      <c r="M264" s="33">
        <v>631</v>
      </c>
      <c r="N264" s="33">
        <v>576</v>
      </c>
      <c r="O264" s="33">
        <v>672</v>
      </c>
      <c r="P264" s="42">
        <v>681</v>
      </c>
      <c r="Q264" s="43">
        <v>698</v>
      </c>
      <c r="R264" s="40">
        <f t="shared" si="83"/>
        <v>698</v>
      </c>
      <c r="S264" s="34">
        <f t="shared" si="84"/>
        <v>0</v>
      </c>
      <c r="T264" s="43">
        <v>7043200</v>
      </c>
      <c r="U264" s="43">
        <v>57136067</v>
      </c>
      <c r="V264" s="54">
        <f t="shared" si="85"/>
        <v>12.327064999999999</v>
      </c>
      <c r="W264" s="32">
        <v>101</v>
      </c>
      <c r="X264">
        <v>708</v>
      </c>
      <c r="Y264">
        <f t="shared" si="86"/>
        <v>14.27</v>
      </c>
      <c r="Z264" s="46">
        <v>620801</v>
      </c>
      <c r="AA264" s="41">
        <v>204756</v>
      </c>
      <c r="AB264" s="33">
        <f t="shared" si="87"/>
        <v>0.42007800000000001</v>
      </c>
      <c r="AC264" s="33" t="str">
        <f t="shared" si="88"/>
        <v/>
      </c>
      <c r="AD264" s="33" t="str">
        <f t="shared" si="89"/>
        <v/>
      </c>
      <c r="AE264" s="62">
        <f t="shared" si="90"/>
        <v>825.4503062333323</v>
      </c>
      <c r="AF264" s="62">
        <f t="shared" si="91"/>
        <v>0</v>
      </c>
      <c r="AG264" s="62">
        <f t="shared" si="92"/>
        <v>0</v>
      </c>
      <c r="AH264" s="62" t="str">
        <f t="shared" si="93"/>
        <v/>
      </c>
      <c r="AI264" s="33" t="str">
        <f t="shared" si="94"/>
        <v/>
      </c>
      <c r="AJ264" s="33" t="str">
        <f t="shared" si="95"/>
        <v/>
      </c>
      <c r="AK264" s="34">
        <f t="shared" si="96"/>
        <v>825.45</v>
      </c>
      <c r="AL264" s="34">
        <f t="shared" si="97"/>
        <v>879.1</v>
      </c>
      <c r="AM264" s="32">
        <f t="shared" si="98"/>
        <v>358102</v>
      </c>
      <c r="AN264" s="35">
        <f t="shared" si="99"/>
        <v>5.3758495219872974E-3</v>
      </c>
      <c r="AO264" s="32">
        <f t="shared" si="100"/>
        <v>664.70766584516332</v>
      </c>
      <c r="AP264" s="32">
        <f t="shared" si="101"/>
        <v>235120</v>
      </c>
      <c r="AQ264" s="32">
        <f t="shared" si="102"/>
        <v>7040</v>
      </c>
      <c r="AR264" s="32">
        <f t="shared" si="103"/>
        <v>10237.800000000001</v>
      </c>
      <c r="AS264" s="32">
        <f t="shared" si="104"/>
        <v>227415</v>
      </c>
      <c r="AT264" s="36">
        <f t="shared" si="105"/>
        <v>235120</v>
      </c>
      <c r="AU264" s="33"/>
      <c r="AV264" s="33">
        <f t="shared" si="106"/>
        <v>1</v>
      </c>
      <c r="AX264">
        <v>234455</v>
      </c>
      <c r="AY264" s="71">
        <f t="shared" si="107"/>
        <v>2.8363651873493847E-3</v>
      </c>
    </row>
    <row r="265" spans="1:51" ht="15" customHeight="1" x14ac:dyDescent="0.25">
      <c r="A265">
        <v>26</v>
      </c>
      <c r="B265">
        <v>700</v>
      </c>
      <c r="C265" t="s">
        <v>2047</v>
      </c>
      <c r="D265" t="s">
        <v>2048</v>
      </c>
      <c r="E265" s="39" t="s">
        <v>571</v>
      </c>
      <c r="F265" s="32">
        <v>9507</v>
      </c>
      <c r="G265" s="43">
        <v>54</v>
      </c>
      <c r="H265" s="47">
        <f t="shared" si="81"/>
        <v>1.7323937598229686</v>
      </c>
      <c r="I265">
        <v>14</v>
      </c>
      <c r="J265">
        <v>55</v>
      </c>
      <c r="K265" s="33">
        <f t="shared" si="82"/>
        <v>25.454500000000003</v>
      </c>
      <c r="L265" s="33">
        <v>137</v>
      </c>
      <c r="M265" s="33">
        <v>124</v>
      </c>
      <c r="N265" s="33">
        <v>86</v>
      </c>
      <c r="O265" s="33">
        <v>59</v>
      </c>
      <c r="P265" s="42">
        <v>70</v>
      </c>
      <c r="Q265" s="43">
        <v>52</v>
      </c>
      <c r="R265" s="40">
        <f t="shared" si="83"/>
        <v>137</v>
      </c>
      <c r="S265" s="34">
        <f t="shared" si="84"/>
        <v>60.58</v>
      </c>
      <c r="T265" s="43">
        <v>1168800</v>
      </c>
      <c r="U265" s="43">
        <v>10153145</v>
      </c>
      <c r="V265" s="54">
        <f t="shared" si="85"/>
        <v>11.511704</v>
      </c>
      <c r="W265" s="32">
        <v>24</v>
      </c>
      <c r="X265">
        <v>118</v>
      </c>
      <c r="Y265">
        <f t="shared" si="86"/>
        <v>20.34</v>
      </c>
      <c r="Z265" s="46">
        <v>110820</v>
      </c>
      <c r="AA265" s="41">
        <v>33762</v>
      </c>
      <c r="AB265" s="33">
        <f t="shared" si="87"/>
        <v>0.42007800000000001</v>
      </c>
      <c r="AC265" s="33" t="str">
        <f t="shared" si="88"/>
        <v/>
      </c>
      <c r="AD265" s="33" t="str">
        <f t="shared" si="89"/>
        <v/>
      </c>
      <c r="AE265" s="62">
        <f t="shared" si="90"/>
        <v>579.13293648841784</v>
      </c>
      <c r="AF265" s="62">
        <f t="shared" si="91"/>
        <v>0</v>
      </c>
      <c r="AG265" s="62">
        <f t="shared" si="92"/>
        <v>0</v>
      </c>
      <c r="AH265" s="62" t="str">
        <f t="shared" si="93"/>
        <v/>
      </c>
      <c r="AI265" s="33" t="str">
        <f t="shared" si="94"/>
        <v/>
      </c>
      <c r="AJ265" s="33" t="str">
        <f t="shared" si="95"/>
        <v/>
      </c>
      <c r="AK265" s="34">
        <f t="shared" si="96"/>
        <v>579.13</v>
      </c>
      <c r="AL265" s="34">
        <f t="shared" si="97"/>
        <v>616.77</v>
      </c>
      <c r="AM265" s="32">
        <f t="shared" si="98"/>
        <v>0</v>
      </c>
      <c r="AN265" s="35">
        <f t="shared" si="99"/>
        <v>5.3758495219872974E-3</v>
      </c>
      <c r="AO265" s="32">
        <f t="shared" si="100"/>
        <v>-51.108201405533237</v>
      </c>
      <c r="AP265" s="32">
        <f t="shared" si="101"/>
        <v>0</v>
      </c>
      <c r="AQ265" s="32">
        <f t="shared" si="102"/>
        <v>540</v>
      </c>
      <c r="AR265" s="32">
        <f t="shared" si="103"/>
        <v>1688.1000000000001</v>
      </c>
      <c r="AS265" s="32">
        <f t="shared" si="104"/>
        <v>8967</v>
      </c>
      <c r="AT265" s="36">
        <f t="shared" si="105"/>
        <v>8967</v>
      </c>
      <c r="AU265" s="33"/>
      <c r="AV265" s="33">
        <f t="shared" si="106"/>
        <v>1</v>
      </c>
      <c r="AX265">
        <v>9507</v>
      </c>
      <c r="AY265" s="71">
        <f t="shared" si="107"/>
        <v>-5.6800252445566426E-2</v>
      </c>
    </row>
    <row r="266" spans="1:51" ht="15" customHeight="1" x14ac:dyDescent="0.25">
      <c r="A266">
        <v>26</v>
      </c>
      <c r="B266">
        <v>800</v>
      </c>
      <c r="C266" t="s">
        <v>2535</v>
      </c>
      <c r="D266" t="s">
        <v>2536</v>
      </c>
      <c r="E266" s="39" t="s">
        <v>814</v>
      </c>
      <c r="F266" s="32">
        <v>40328</v>
      </c>
      <c r="G266" s="43">
        <v>162</v>
      </c>
      <c r="H266" s="47">
        <f t="shared" si="81"/>
        <v>2.2095150145426308</v>
      </c>
      <c r="I266">
        <v>24</v>
      </c>
      <c r="J266">
        <v>79</v>
      </c>
      <c r="K266" s="33">
        <f t="shared" si="82"/>
        <v>30.3797</v>
      </c>
      <c r="L266" s="33">
        <v>247</v>
      </c>
      <c r="M266" s="33">
        <v>216</v>
      </c>
      <c r="N266" s="33">
        <v>159</v>
      </c>
      <c r="O266" s="33">
        <v>177</v>
      </c>
      <c r="P266" s="42">
        <v>167</v>
      </c>
      <c r="Q266" s="43">
        <v>166</v>
      </c>
      <c r="R266" s="40">
        <f t="shared" si="83"/>
        <v>247</v>
      </c>
      <c r="S266" s="34">
        <f t="shared" si="84"/>
        <v>34.409999999999997</v>
      </c>
      <c r="T266" s="43">
        <v>3671700</v>
      </c>
      <c r="U266" s="43">
        <v>14080957</v>
      </c>
      <c r="V266" s="54">
        <f t="shared" si="85"/>
        <v>26.075641999999998</v>
      </c>
      <c r="W266" s="32">
        <v>40</v>
      </c>
      <c r="X266">
        <v>177</v>
      </c>
      <c r="Y266">
        <f t="shared" si="86"/>
        <v>22.6</v>
      </c>
      <c r="Z266" s="46">
        <v>163591</v>
      </c>
      <c r="AA266" s="41">
        <v>114827</v>
      </c>
      <c r="AB266" s="33">
        <f t="shared" si="87"/>
        <v>0.42007800000000001</v>
      </c>
      <c r="AC266" s="33" t="str">
        <f t="shared" si="88"/>
        <v/>
      </c>
      <c r="AD266" s="33" t="str">
        <f t="shared" si="89"/>
        <v/>
      </c>
      <c r="AE266" s="62">
        <f t="shared" si="90"/>
        <v>684.51804786713262</v>
      </c>
      <c r="AF266" s="62">
        <f t="shared" si="91"/>
        <v>0</v>
      </c>
      <c r="AG266" s="62">
        <f t="shared" si="92"/>
        <v>0</v>
      </c>
      <c r="AH266" s="62" t="str">
        <f t="shared" si="93"/>
        <v/>
      </c>
      <c r="AI266" s="33" t="str">
        <f t="shared" si="94"/>
        <v/>
      </c>
      <c r="AJ266" s="33" t="str">
        <f t="shared" si="95"/>
        <v/>
      </c>
      <c r="AK266" s="34">
        <f t="shared" si="96"/>
        <v>684.52</v>
      </c>
      <c r="AL266" s="34">
        <f t="shared" si="97"/>
        <v>729.01</v>
      </c>
      <c r="AM266" s="32">
        <f t="shared" si="98"/>
        <v>49379</v>
      </c>
      <c r="AN266" s="35">
        <f t="shared" si="99"/>
        <v>5.3758495219872974E-3</v>
      </c>
      <c r="AO266" s="32">
        <f t="shared" si="100"/>
        <v>48.656814023507032</v>
      </c>
      <c r="AP266" s="32">
        <f t="shared" si="101"/>
        <v>40377</v>
      </c>
      <c r="AQ266" s="32">
        <f t="shared" si="102"/>
        <v>1620</v>
      </c>
      <c r="AR266" s="32">
        <f t="shared" si="103"/>
        <v>5741.35</v>
      </c>
      <c r="AS266" s="32">
        <f t="shared" si="104"/>
        <v>38708</v>
      </c>
      <c r="AT266" s="36">
        <f t="shared" si="105"/>
        <v>40377</v>
      </c>
      <c r="AU266" s="33"/>
      <c r="AV266" s="33">
        <f t="shared" si="106"/>
        <v>1</v>
      </c>
      <c r="AX266">
        <v>40328</v>
      </c>
      <c r="AY266" s="71">
        <f t="shared" si="107"/>
        <v>1.2150366990676452E-3</v>
      </c>
    </row>
    <row r="267" spans="1:51" ht="15" customHeight="1" x14ac:dyDescent="0.25">
      <c r="A267">
        <v>27</v>
      </c>
      <c r="B267">
        <v>100</v>
      </c>
      <c r="C267" t="s">
        <v>1087</v>
      </c>
      <c r="D267" t="s">
        <v>1088</v>
      </c>
      <c r="E267" s="39" t="s">
        <v>93</v>
      </c>
      <c r="F267" s="32">
        <v>3048885</v>
      </c>
      <c r="G267" s="43">
        <v>34409</v>
      </c>
      <c r="H267" s="47">
        <f t="shared" si="81"/>
        <v>4.536672051266887</v>
      </c>
      <c r="I267">
        <v>358</v>
      </c>
      <c r="J267">
        <v>11623</v>
      </c>
      <c r="K267" s="33">
        <f t="shared" si="82"/>
        <v>3.0800999999999998</v>
      </c>
      <c r="L267" s="33">
        <v>35173</v>
      </c>
      <c r="M267" s="33">
        <v>31230</v>
      </c>
      <c r="N267" s="33">
        <v>28887</v>
      </c>
      <c r="O267" s="33">
        <v>29172</v>
      </c>
      <c r="P267" s="40">
        <v>30104</v>
      </c>
      <c r="Q267" s="43">
        <v>33782</v>
      </c>
      <c r="R267" s="40">
        <f t="shared" si="83"/>
        <v>35173</v>
      </c>
      <c r="S267" s="34">
        <f t="shared" si="84"/>
        <v>2.17</v>
      </c>
      <c r="T267" s="43">
        <v>662469900</v>
      </c>
      <c r="U267" s="43">
        <v>3208246332</v>
      </c>
      <c r="V267" s="54">
        <f t="shared" si="85"/>
        <v>20.648972000000001</v>
      </c>
      <c r="W267" s="32">
        <v>3841</v>
      </c>
      <c r="X267">
        <v>32811</v>
      </c>
      <c r="Y267">
        <f t="shared" si="86"/>
        <v>11.71</v>
      </c>
      <c r="Z267" s="46">
        <v>46247868</v>
      </c>
      <c r="AA267" s="41">
        <v>26371990</v>
      </c>
      <c r="AB267" s="33">
        <f t="shared" si="87"/>
        <v>0.42007800000000001</v>
      </c>
      <c r="AC267" s="33" t="str">
        <f t="shared" si="88"/>
        <v/>
      </c>
      <c r="AD267" s="33" t="str">
        <f t="shared" si="89"/>
        <v/>
      </c>
      <c r="AE267" s="62">
        <f t="shared" si="90"/>
        <v>0</v>
      </c>
      <c r="AF267" s="62">
        <f t="shared" si="91"/>
        <v>0</v>
      </c>
      <c r="AG267" s="62">
        <f t="shared" si="92"/>
        <v>681.63387427819998</v>
      </c>
      <c r="AH267" s="62" t="str">
        <f t="shared" si="93"/>
        <v/>
      </c>
      <c r="AI267" s="33" t="str">
        <f t="shared" si="94"/>
        <v/>
      </c>
      <c r="AJ267" s="33" t="str">
        <f t="shared" si="95"/>
        <v/>
      </c>
      <c r="AK267" s="34">
        <f t="shared" si="96"/>
        <v>681.63</v>
      </c>
      <c r="AL267" s="34">
        <f t="shared" si="97"/>
        <v>725.93</v>
      </c>
      <c r="AM267" s="32">
        <f t="shared" si="98"/>
        <v>5550813</v>
      </c>
      <c r="AN267" s="35">
        <f t="shared" si="99"/>
        <v>5.3758495219872974E-3</v>
      </c>
      <c r="AO267" s="32">
        <f t="shared" si="100"/>
        <v>13449.988442846636</v>
      </c>
      <c r="AP267" s="32">
        <f t="shared" si="101"/>
        <v>3062335</v>
      </c>
      <c r="AQ267" s="32">
        <f t="shared" si="102"/>
        <v>344090</v>
      </c>
      <c r="AR267" s="32">
        <f t="shared" si="103"/>
        <v>1318599.5</v>
      </c>
      <c r="AS267" s="32">
        <f t="shared" si="104"/>
        <v>2704795</v>
      </c>
      <c r="AT267" s="36">
        <f t="shared" si="105"/>
        <v>3062335</v>
      </c>
      <c r="AU267" s="33"/>
      <c r="AV267" s="33">
        <f t="shared" si="106"/>
        <v>1</v>
      </c>
      <c r="AX267">
        <v>3048885</v>
      </c>
      <c r="AY267" s="71">
        <f t="shared" si="107"/>
        <v>4.411448775535975E-3</v>
      </c>
    </row>
    <row r="268" spans="1:51" ht="15" customHeight="1" x14ac:dyDescent="0.25">
      <c r="A268">
        <v>27</v>
      </c>
      <c r="B268">
        <v>200</v>
      </c>
      <c r="C268" t="s">
        <v>1157</v>
      </c>
      <c r="D268" t="s">
        <v>1158</v>
      </c>
      <c r="E268" s="39" t="s">
        <v>128</v>
      </c>
      <c r="F268" s="32">
        <v>0</v>
      </c>
      <c r="G268" s="43">
        <v>24773</v>
      </c>
      <c r="H268" s="47">
        <f t="shared" si="81"/>
        <v>4.3939786026517718</v>
      </c>
      <c r="I268">
        <v>161</v>
      </c>
      <c r="J268">
        <v>8932</v>
      </c>
      <c r="K268" s="33">
        <f t="shared" si="82"/>
        <v>1.8025</v>
      </c>
      <c r="L268" s="33">
        <v>2275</v>
      </c>
      <c r="M268" s="33">
        <v>9006</v>
      </c>
      <c r="N268" s="33">
        <v>16849</v>
      </c>
      <c r="O268" s="33">
        <v>22193</v>
      </c>
      <c r="P268" s="40">
        <v>23089</v>
      </c>
      <c r="Q268" s="43">
        <v>23919</v>
      </c>
      <c r="R268" s="40">
        <f t="shared" si="83"/>
        <v>23919</v>
      </c>
      <c r="S268" s="34">
        <f t="shared" si="84"/>
        <v>0</v>
      </c>
      <c r="T268" s="43">
        <v>305328600</v>
      </c>
      <c r="U268" s="43">
        <v>3608548937</v>
      </c>
      <c r="V268" s="54">
        <f t="shared" si="85"/>
        <v>8.4612569999999998</v>
      </c>
      <c r="W268" s="32">
        <v>3492</v>
      </c>
      <c r="X268">
        <v>23450</v>
      </c>
      <c r="Y268">
        <f t="shared" si="86"/>
        <v>14.89</v>
      </c>
      <c r="Z268" s="46">
        <v>42392827</v>
      </c>
      <c r="AA268" s="41">
        <v>16356382</v>
      </c>
      <c r="AB268" s="33">
        <f t="shared" si="87"/>
        <v>0.42007800000000001</v>
      </c>
      <c r="AC268" s="33" t="str">
        <f t="shared" si="88"/>
        <v/>
      </c>
      <c r="AD268" s="33" t="str">
        <f t="shared" si="89"/>
        <v/>
      </c>
      <c r="AE268" s="62">
        <f t="shared" si="90"/>
        <v>0</v>
      </c>
      <c r="AF268" s="62">
        <f t="shared" si="91"/>
        <v>0</v>
      </c>
      <c r="AG268" s="62">
        <f t="shared" si="92"/>
        <v>607.24901160044988</v>
      </c>
      <c r="AH268" s="62" t="str">
        <f t="shared" si="93"/>
        <v/>
      </c>
      <c r="AI268" s="33" t="str">
        <f t="shared" si="94"/>
        <v/>
      </c>
      <c r="AJ268" s="33" t="str">
        <f t="shared" si="95"/>
        <v/>
      </c>
      <c r="AK268" s="34">
        <f t="shared" si="96"/>
        <v>607.25</v>
      </c>
      <c r="AL268" s="34">
        <f t="shared" si="97"/>
        <v>646.72</v>
      </c>
      <c r="AM268" s="32">
        <f t="shared" si="98"/>
        <v>0</v>
      </c>
      <c r="AN268" s="35">
        <f t="shared" si="99"/>
        <v>5.3758495219872974E-3</v>
      </c>
      <c r="AO268" s="32">
        <f t="shared" si="100"/>
        <v>0</v>
      </c>
      <c r="AP268" s="32">
        <f t="shared" si="101"/>
        <v>0</v>
      </c>
      <c r="AQ268" s="32">
        <f t="shared" si="102"/>
        <v>247730</v>
      </c>
      <c r="AR268" s="32">
        <f t="shared" si="103"/>
        <v>817819.10000000009</v>
      </c>
      <c r="AS268" s="32">
        <f t="shared" si="104"/>
        <v>-247730</v>
      </c>
      <c r="AT268" s="36">
        <f t="shared" si="105"/>
        <v>0</v>
      </c>
      <c r="AU268" s="33"/>
      <c r="AV268" s="33">
        <f t="shared" si="106"/>
        <v>0</v>
      </c>
      <c r="AX268">
        <v>0</v>
      </c>
      <c r="AY268" s="71" t="e">
        <f t="shared" si="107"/>
        <v>#DIV/0!</v>
      </c>
    </row>
    <row r="269" spans="1:51" ht="15" customHeight="1" x14ac:dyDescent="0.25">
      <c r="A269">
        <v>27</v>
      </c>
      <c r="B269">
        <v>300</v>
      </c>
      <c r="C269" t="s">
        <v>1257</v>
      </c>
      <c r="D269" t="s">
        <v>1258</v>
      </c>
      <c r="E269" s="39" t="s">
        <v>177</v>
      </c>
      <c r="F269" s="32">
        <v>1909733</v>
      </c>
      <c r="G269" s="43">
        <v>23092</v>
      </c>
      <c r="H269" s="47">
        <f t="shared" ref="H269:H332" si="108">LOG10(G269)</f>
        <v>4.3634615488265931</v>
      </c>
      <c r="I269">
        <v>518</v>
      </c>
      <c r="J269">
        <v>9611</v>
      </c>
      <c r="K269" s="33">
        <f t="shared" ref="K269:K332" si="109">ROUND(I269/J269,6)*100</f>
        <v>5.3897000000000004</v>
      </c>
      <c r="L269" s="33">
        <v>30925</v>
      </c>
      <c r="M269" s="33">
        <v>25543</v>
      </c>
      <c r="N269" s="33">
        <v>23788</v>
      </c>
      <c r="O269" s="33">
        <v>22698</v>
      </c>
      <c r="P269" s="40">
        <v>22151</v>
      </c>
      <c r="Q269" s="43">
        <v>23330</v>
      </c>
      <c r="R269" s="40">
        <f t="shared" ref="R269:R332" si="110">MAX(L269:Q269)</f>
        <v>30925</v>
      </c>
      <c r="S269" s="34">
        <f t="shared" ref="S269:S332" si="111">ROUND(IF(100*(1-(G269/R269))&lt;0,0,100*(1-G269/R269)),2)</f>
        <v>25.33</v>
      </c>
      <c r="T269" s="43">
        <v>281985400</v>
      </c>
      <c r="U269" s="43">
        <v>2706575510</v>
      </c>
      <c r="V269" s="54">
        <f t="shared" ref="V269:V332" si="112">ROUND(T269/U269*100,6)</f>
        <v>10.418531</v>
      </c>
      <c r="W269" s="32">
        <v>3503</v>
      </c>
      <c r="X269">
        <v>22685</v>
      </c>
      <c r="Y269">
        <f t="shared" ref="Y269:Y332" si="113">ROUND(W269/X269*100,2)</f>
        <v>15.44</v>
      </c>
      <c r="Z269" s="46">
        <v>35667908</v>
      </c>
      <c r="AA269" s="41">
        <v>18981727</v>
      </c>
      <c r="AB269" s="33">
        <f t="shared" ref="AB269:AB332" si="114">ROUND(AA$11/Z$11,6)</f>
        <v>0.42007800000000001</v>
      </c>
      <c r="AC269" s="33" t="str">
        <f t="shared" ref="AC269:AC332" si="115">IF(AND(2500&lt;=G269,G269&lt;3000),(G269-2500)*0.002,"")</f>
        <v/>
      </c>
      <c r="AD269" s="33" t="str">
        <f t="shared" ref="AD269:AD332" si="116">IF(AND(10000&lt;=G269,G269&lt;11000),(11000-G269)*0.001,"")</f>
        <v/>
      </c>
      <c r="AE269" s="62">
        <f t="shared" ref="AE269:AE332" si="117">IF(G269&lt;3000, 196.487+(220.877*H269),0)</f>
        <v>0</v>
      </c>
      <c r="AF269" s="62">
        <f t="shared" ref="AF269:AF332" si="118">IF((AND(2500&lt;=G269,G269&lt;11000)),1.15*(497.308+(6.667*K269)+(9.215*V269)+(16.081*S269)),0)</f>
        <v>0</v>
      </c>
      <c r="AG269" s="62">
        <f t="shared" ref="AG269:AG332" si="119">IF(G269&gt;=10000,1.15*(293.056+(8.572*K269)+(11.494*Y269)+(5.719*V269)+(9.484*S269)),0)</f>
        <v>939.01774226734994</v>
      </c>
      <c r="AH269" s="62" t="str">
        <f t="shared" ref="AH269:AH332" si="120">IF(AND(2500&lt;=G269,G269&lt;3000),(AC269*AF269)+((1-AC269)*AE269),"")</f>
        <v/>
      </c>
      <c r="AI269" s="33" t="str">
        <f t="shared" ref="AI269:AI332" si="121">IF(AND(10000&lt;=G269,G269&lt;11000),(AD269*AF269)+(AG269*(1-AD269)),"")</f>
        <v/>
      </c>
      <c r="AJ269" s="33" t="str">
        <f t="shared" ref="AJ269:AJ332" si="122">IF(AND(AC269="",AD269=""),"",1)</f>
        <v/>
      </c>
      <c r="AK269" s="34">
        <f t="shared" ref="AK269:AK332" si="123">ROUND(IF(AJ269="",MAX(AE269,AF269,AG269),MAX(AH269,AI269)),2)</f>
        <v>939.02</v>
      </c>
      <c r="AL269" s="34">
        <f t="shared" ref="AL269:AL332" si="124">ROUND(AK269*AL$2,2)</f>
        <v>1000.05</v>
      </c>
      <c r="AM269" s="32">
        <f t="shared" ref="AM269:AM332" si="125">ROUND(IF((AL269*G269)-(Z269*AB269)&lt;0,0,(AL269*G269)-(Z269*AB269)),0)</f>
        <v>8109851</v>
      </c>
      <c r="AN269" s="35">
        <f t="shared" ref="AN269:AN332" si="126">$AN$11</f>
        <v>5.3758495219872974E-3</v>
      </c>
      <c r="AO269" s="32">
        <f t="shared" ref="AO269:AO332" si="127">(AM269-F269)*AN269</f>
        <v>33330.901386564838</v>
      </c>
      <c r="AP269" s="32">
        <f t="shared" ref="AP269:AP332" si="128">ROUND(MAX(IF(F269&lt;AM269,F269+AO269,AM269),0),0)</f>
        <v>1943064</v>
      </c>
      <c r="AQ269" s="32">
        <f t="shared" ref="AQ269:AQ332" si="129">10*G269</f>
        <v>230920</v>
      </c>
      <c r="AR269" s="32">
        <f t="shared" ref="AR269:AR332" si="130">0.05*AA269</f>
        <v>949086.35000000009</v>
      </c>
      <c r="AS269" s="32">
        <f t="shared" ref="AS269:AS332" si="131">ROUND(MAX(F269-MIN(AQ269:AR269)),0)</f>
        <v>1678813</v>
      </c>
      <c r="AT269" s="36">
        <f t="shared" ref="AT269:AT332" si="132">MAX(AP269,AS269)</f>
        <v>1943064</v>
      </c>
      <c r="AU269" s="33"/>
      <c r="AV269" s="33">
        <f t="shared" ref="AV269:AV332" si="133">IF(AT269&gt;0,1,0)</f>
        <v>1</v>
      </c>
      <c r="AX269">
        <v>1909733</v>
      </c>
      <c r="AY269" s="71">
        <f t="shared" si="107"/>
        <v>1.7453225136707592E-2</v>
      </c>
    </row>
    <row r="270" spans="1:51" ht="15" customHeight="1" x14ac:dyDescent="0.25">
      <c r="A270">
        <v>27</v>
      </c>
      <c r="B270">
        <v>500</v>
      </c>
      <c r="C270" t="s">
        <v>1283</v>
      </c>
      <c r="D270" t="s">
        <v>1284</v>
      </c>
      <c r="E270" s="39" t="s">
        <v>190</v>
      </c>
      <c r="F270" s="32">
        <v>0</v>
      </c>
      <c r="G270" s="43">
        <v>3825</v>
      </c>
      <c r="H270" s="47">
        <f t="shared" si="108"/>
        <v>3.5826314394896364</v>
      </c>
      <c r="I270">
        <v>193</v>
      </c>
      <c r="J270">
        <v>1633</v>
      </c>
      <c r="K270" s="33">
        <f t="shared" si="109"/>
        <v>11.8187</v>
      </c>
      <c r="L270" s="33">
        <v>3853</v>
      </c>
      <c r="M270" s="33">
        <v>3716</v>
      </c>
      <c r="N270" s="33">
        <v>3653</v>
      </c>
      <c r="O270" s="33">
        <v>3853</v>
      </c>
      <c r="P270" s="40">
        <v>3642</v>
      </c>
      <c r="Q270" s="43">
        <v>3899</v>
      </c>
      <c r="R270" s="40">
        <f t="shared" si="110"/>
        <v>3899</v>
      </c>
      <c r="S270" s="34">
        <f t="shared" si="111"/>
        <v>1.9</v>
      </c>
      <c r="T270" s="43">
        <v>37610900</v>
      </c>
      <c r="U270" s="43">
        <v>2323441856</v>
      </c>
      <c r="V270" s="54">
        <f t="shared" si="112"/>
        <v>1.6187579999999999</v>
      </c>
      <c r="W270" s="32">
        <v>651</v>
      </c>
      <c r="X270">
        <v>3835</v>
      </c>
      <c r="Y270">
        <f t="shared" si="113"/>
        <v>16.98</v>
      </c>
      <c r="Z270" s="46">
        <v>27150554</v>
      </c>
      <c r="AA270" s="41">
        <v>4257317</v>
      </c>
      <c r="AB270" s="33">
        <f t="shared" si="114"/>
        <v>0.42007800000000001</v>
      </c>
      <c r="AC270" s="33" t="str">
        <f t="shared" si="115"/>
        <v/>
      </c>
      <c r="AD270" s="33" t="str">
        <f t="shared" si="116"/>
        <v/>
      </c>
      <c r="AE270" s="62">
        <f t="shared" si="117"/>
        <v>0</v>
      </c>
      <c r="AF270" s="62">
        <f t="shared" si="118"/>
        <v>714.81013205049999</v>
      </c>
      <c r="AG270" s="62">
        <f t="shared" si="119"/>
        <v>0</v>
      </c>
      <c r="AH270" s="62" t="str">
        <f t="shared" si="120"/>
        <v/>
      </c>
      <c r="AI270" s="33" t="str">
        <f t="shared" si="121"/>
        <v/>
      </c>
      <c r="AJ270" s="33" t="str">
        <f t="shared" si="122"/>
        <v/>
      </c>
      <c r="AK270" s="34">
        <f t="shared" si="123"/>
        <v>714.81</v>
      </c>
      <c r="AL270" s="34">
        <f t="shared" si="124"/>
        <v>761.27</v>
      </c>
      <c r="AM270" s="32">
        <f t="shared" si="125"/>
        <v>0</v>
      </c>
      <c r="AN270" s="35">
        <f t="shared" si="126"/>
        <v>5.3758495219872974E-3</v>
      </c>
      <c r="AO270" s="32">
        <f t="shared" si="127"/>
        <v>0</v>
      </c>
      <c r="AP270" s="32">
        <f t="shared" si="128"/>
        <v>0</v>
      </c>
      <c r="AQ270" s="32">
        <f t="shared" si="129"/>
        <v>38250</v>
      </c>
      <c r="AR270" s="32">
        <f t="shared" si="130"/>
        <v>212865.85</v>
      </c>
      <c r="AS270" s="32">
        <f t="shared" si="131"/>
        <v>-38250</v>
      </c>
      <c r="AT270" s="36">
        <f t="shared" si="132"/>
        <v>0</v>
      </c>
      <c r="AU270" s="33"/>
      <c r="AV270" s="33">
        <f t="shared" si="133"/>
        <v>0</v>
      </c>
      <c r="AX270">
        <v>0</v>
      </c>
      <c r="AY270" s="71" t="e">
        <f t="shared" ref="AY270:AY333" si="134">(AT270-AX270)/AX270</f>
        <v>#DIV/0!</v>
      </c>
    </row>
    <row r="271" spans="1:51" ht="15" customHeight="1" x14ac:dyDescent="0.25">
      <c r="A271">
        <v>27</v>
      </c>
      <c r="B271">
        <v>700</v>
      </c>
      <c r="C271" t="s">
        <v>1357</v>
      </c>
      <c r="D271" t="s">
        <v>1358</v>
      </c>
      <c r="E271" s="39" t="s">
        <v>227</v>
      </c>
      <c r="F271" s="32">
        <v>0</v>
      </c>
      <c r="G271" s="43">
        <v>54785</v>
      </c>
      <c r="H271" s="47">
        <f t="shared" si="108"/>
        <v>4.7386616659850445</v>
      </c>
      <c r="I271">
        <v>1978</v>
      </c>
      <c r="J271">
        <v>24236</v>
      </c>
      <c r="K271" s="33">
        <f t="shared" si="109"/>
        <v>8.1614000000000004</v>
      </c>
      <c r="L271" s="33">
        <v>44046</v>
      </c>
      <c r="M271" s="33">
        <v>46073</v>
      </c>
      <c r="N271" s="33">
        <v>46070</v>
      </c>
      <c r="O271" s="33">
        <v>47425</v>
      </c>
      <c r="P271" s="40">
        <v>47941</v>
      </c>
      <c r="Q271" s="43">
        <v>53494</v>
      </c>
      <c r="R271" s="40">
        <f t="shared" si="110"/>
        <v>53494</v>
      </c>
      <c r="S271" s="34">
        <f t="shared" si="111"/>
        <v>0</v>
      </c>
      <c r="T271" s="43">
        <v>2355573700</v>
      </c>
      <c r="U271" s="43">
        <v>17424973228</v>
      </c>
      <c r="V271" s="54">
        <f t="shared" si="112"/>
        <v>13.518378</v>
      </c>
      <c r="W271" s="32">
        <v>12055</v>
      </c>
      <c r="X271">
        <v>53125</v>
      </c>
      <c r="Y271">
        <f t="shared" si="113"/>
        <v>22.69</v>
      </c>
      <c r="Z271" s="46">
        <v>205837687</v>
      </c>
      <c r="AA271" s="41">
        <v>58801014</v>
      </c>
      <c r="AB271" s="33">
        <f t="shared" si="114"/>
        <v>0.42007800000000001</v>
      </c>
      <c r="AC271" s="33" t="str">
        <f t="shared" si="115"/>
        <v/>
      </c>
      <c r="AD271" s="33" t="str">
        <f t="shared" si="116"/>
        <v/>
      </c>
      <c r="AE271" s="62">
        <f t="shared" si="117"/>
        <v>0</v>
      </c>
      <c r="AF271" s="62">
        <f t="shared" si="118"/>
        <v>0</v>
      </c>
      <c r="AG271" s="62">
        <f t="shared" si="119"/>
        <v>806.29488226929993</v>
      </c>
      <c r="AH271" s="62" t="str">
        <f t="shared" si="120"/>
        <v/>
      </c>
      <c r="AI271" s="33" t="str">
        <f t="shared" si="121"/>
        <v/>
      </c>
      <c r="AJ271" s="33" t="str">
        <f t="shared" si="122"/>
        <v/>
      </c>
      <c r="AK271" s="34">
        <f t="shared" si="123"/>
        <v>806.29</v>
      </c>
      <c r="AL271" s="34">
        <f t="shared" si="124"/>
        <v>858.69</v>
      </c>
      <c r="AM271" s="32">
        <f t="shared" si="125"/>
        <v>0</v>
      </c>
      <c r="AN271" s="35">
        <f t="shared" si="126"/>
        <v>5.3758495219872974E-3</v>
      </c>
      <c r="AO271" s="32">
        <f t="shared" si="127"/>
        <v>0</v>
      </c>
      <c r="AP271" s="32">
        <f t="shared" si="128"/>
        <v>0</v>
      </c>
      <c r="AQ271" s="32">
        <f t="shared" si="129"/>
        <v>547850</v>
      </c>
      <c r="AR271" s="32">
        <f t="shared" si="130"/>
        <v>2940050.7</v>
      </c>
      <c r="AS271" s="32">
        <f t="shared" si="131"/>
        <v>-547850</v>
      </c>
      <c r="AT271" s="36">
        <f t="shared" si="132"/>
        <v>0</v>
      </c>
      <c r="AU271" s="33"/>
      <c r="AV271" s="33">
        <f t="shared" si="133"/>
        <v>0</v>
      </c>
      <c r="AX271">
        <v>0</v>
      </c>
      <c r="AY271" s="71" t="e">
        <f t="shared" si="134"/>
        <v>#DIV/0!</v>
      </c>
    </row>
    <row r="272" spans="1:51" ht="15" customHeight="1" x14ac:dyDescent="0.25">
      <c r="A272">
        <v>27</v>
      </c>
      <c r="B272">
        <v>900</v>
      </c>
      <c r="C272" t="s">
        <v>1407</v>
      </c>
      <c r="D272" t="s">
        <v>1408</v>
      </c>
      <c r="E272" s="39" t="s">
        <v>251</v>
      </c>
      <c r="F272" s="32">
        <v>0</v>
      </c>
      <c r="G272" s="43">
        <v>2364</v>
      </c>
      <c r="H272" s="47">
        <f t="shared" si="108"/>
        <v>3.3736474722092176</v>
      </c>
      <c r="I272">
        <v>331</v>
      </c>
      <c r="J272">
        <v>1417</v>
      </c>
      <c r="K272" s="33">
        <f t="shared" si="109"/>
        <v>23.359199999999998</v>
      </c>
      <c r="L272" s="33">
        <v>2563</v>
      </c>
      <c r="M272" s="33">
        <v>2523</v>
      </c>
      <c r="N272" s="33">
        <v>2367</v>
      </c>
      <c r="O272" s="33">
        <v>2393</v>
      </c>
      <c r="P272" s="40">
        <v>2188</v>
      </c>
      <c r="Q272" s="43">
        <v>2355</v>
      </c>
      <c r="R272" s="40">
        <f t="shared" si="110"/>
        <v>2563</v>
      </c>
      <c r="S272" s="34">
        <f t="shared" si="111"/>
        <v>7.76</v>
      </c>
      <c r="T272" s="43">
        <v>176063700</v>
      </c>
      <c r="U272" s="43">
        <v>951470017</v>
      </c>
      <c r="V272" s="54">
        <f t="shared" si="112"/>
        <v>18.504387999999999</v>
      </c>
      <c r="W272" s="32">
        <v>463</v>
      </c>
      <c r="X272">
        <v>2359</v>
      </c>
      <c r="Y272">
        <f t="shared" si="113"/>
        <v>19.63</v>
      </c>
      <c r="Z272" s="46">
        <v>10830476</v>
      </c>
      <c r="AA272" s="41">
        <v>2680229</v>
      </c>
      <c r="AB272" s="33">
        <f t="shared" si="114"/>
        <v>0.42007800000000001</v>
      </c>
      <c r="AC272" s="33" t="str">
        <f t="shared" si="115"/>
        <v/>
      </c>
      <c r="AD272" s="33" t="str">
        <f t="shared" si="116"/>
        <v/>
      </c>
      <c r="AE272" s="62">
        <f t="shared" si="117"/>
        <v>941.64813271915534</v>
      </c>
      <c r="AF272" s="62">
        <f t="shared" si="118"/>
        <v>0</v>
      </c>
      <c r="AG272" s="62">
        <f t="shared" si="119"/>
        <v>0</v>
      </c>
      <c r="AH272" s="62" t="str">
        <f t="shared" si="120"/>
        <v/>
      </c>
      <c r="AI272" s="33" t="str">
        <f t="shared" si="121"/>
        <v/>
      </c>
      <c r="AJ272" s="33" t="str">
        <f t="shared" si="122"/>
        <v/>
      </c>
      <c r="AK272" s="34">
        <f t="shared" si="123"/>
        <v>941.65</v>
      </c>
      <c r="AL272" s="34">
        <f t="shared" si="124"/>
        <v>1002.85</v>
      </c>
      <c r="AM272" s="32">
        <f t="shared" si="125"/>
        <v>0</v>
      </c>
      <c r="AN272" s="35">
        <f t="shared" si="126"/>
        <v>5.3758495219872974E-3</v>
      </c>
      <c r="AO272" s="32">
        <f t="shared" si="127"/>
        <v>0</v>
      </c>
      <c r="AP272" s="32">
        <f t="shared" si="128"/>
        <v>0</v>
      </c>
      <c r="AQ272" s="32">
        <f t="shared" si="129"/>
        <v>23640</v>
      </c>
      <c r="AR272" s="32">
        <f t="shared" si="130"/>
        <v>134011.45000000001</v>
      </c>
      <c r="AS272" s="32">
        <f t="shared" si="131"/>
        <v>-23640</v>
      </c>
      <c r="AT272" s="36">
        <f t="shared" si="132"/>
        <v>0</v>
      </c>
      <c r="AU272" s="33"/>
      <c r="AV272" s="33">
        <f t="shared" si="133"/>
        <v>0</v>
      </c>
      <c r="AX272">
        <v>0</v>
      </c>
      <c r="AY272" s="71" t="e">
        <f t="shared" si="134"/>
        <v>#DIV/0!</v>
      </c>
    </row>
    <row r="273" spans="1:51" ht="15" customHeight="1" x14ac:dyDescent="0.25">
      <c r="A273">
        <v>27</v>
      </c>
      <c r="B273">
        <v>1100</v>
      </c>
      <c r="C273" t="s">
        <v>1509</v>
      </c>
      <c r="D273" t="s">
        <v>1510</v>
      </c>
      <c r="E273" s="39" t="s">
        <v>302</v>
      </c>
      <c r="F273" s="32">
        <v>0</v>
      </c>
      <c r="G273" s="43">
        <v>22214</v>
      </c>
      <c r="H273" s="47">
        <f t="shared" si="108"/>
        <v>4.3466267675315597</v>
      </c>
      <c r="I273">
        <v>351</v>
      </c>
      <c r="J273">
        <v>10302</v>
      </c>
      <c r="K273" s="33">
        <f t="shared" si="109"/>
        <v>3.4070999999999998</v>
      </c>
      <c r="L273" s="33">
        <v>24246</v>
      </c>
      <c r="M273" s="33">
        <v>22775</v>
      </c>
      <c r="N273" s="33">
        <v>20971</v>
      </c>
      <c r="O273" s="33">
        <v>20281</v>
      </c>
      <c r="P273" s="40">
        <v>20371</v>
      </c>
      <c r="Q273" s="43">
        <v>22552</v>
      </c>
      <c r="R273" s="40">
        <f t="shared" si="110"/>
        <v>24246</v>
      </c>
      <c r="S273" s="34">
        <f t="shared" si="111"/>
        <v>8.3800000000000008</v>
      </c>
      <c r="T273" s="43">
        <v>1272069400</v>
      </c>
      <c r="U273" s="43">
        <v>5469742528</v>
      </c>
      <c r="V273" s="54">
        <f t="shared" si="112"/>
        <v>23.256477</v>
      </c>
      <c r="W273" s="32">
        <v>4785</v>
      </c>
      <c r="X273">
        <v>21927</v>
      </c>
      <c r="Y273">
        <f t="shared" si="113"/>
        <v>21.82</v>
      </c>
      <c r="Z273" s="46">
        <v>64815749</v>
      </c>
      <c r="AA273" s="41">
        <v>34754003</v>
      </c>
      <c r="AB273" s="33">
        <f t="shared" si="114"/>
        <v>0.42007800000000001</v>
      </c>
      <c r="AC273" s="33" t="str">
        <f t="shared" si="115"/>
        <v/>
      </c>
      <c r="AD273" s="33" t="str">
        <f t="shared" si="116"/>
        <v/>
      </c>
      <c r="AE273" s="62">
        <f t="shared" si="117"/>
        <v>0</v>
      </c>
      <c r="AF273" s="62">
        <f t="shared" si="118"/>
        <v>0</v>
      </c>
      <c r="AG273" s="62">
        <f t="shared" si="119"/>
        <v>903.3715211374498</v>
      </c>
      <c r="AH273" s="62" t="str">
        <f t="shared" si="120"/>
        <v/>
      </c>
      <c r="AI273" s="33" t="str">
        <f t="shared" si="121"/>
        <v/>
      </c>
      <c r="AJ273" s="33" t="str">
        <f t="shared" si="122"/>
        <v/>
      </c>
      <c r="AK273" s="34">
        <f t="shared" si="123"/>
        <v>903.37</v>
      </c>
      <c r="AL273" s="34">
        <f t="shared" si="124"/>
        <v>962.08</v>
      </c>
      <c r="AM273" s="32">
        <f t="shared" si="125"/>
        <v>0</v>
      </c>
      <c r="AN273" s="35">
        <f t="shared" si="126"/>
        <v>5.3758495219872974E-3</v>
      </c>
      <c r="AO273" s="32">
        <f t="shared" si="127"/>
        <v>0</v>
      </c>
      <c r="AP273" s="32">
        <f t="shared" si="128"/>
        <v>0</v>
      </c>
      <c r="AQ273" s="32">
        <f t="shared" si="129"/>
        <v>222140</v>
      </c>
      <c r="AR273" s="32">
        <f t="shared" si="130"/>
        <v>1737700.1500000001</v>
      </c>
      <c r="AS273" s="32">
        <f t="shared" si="131"/>
        <v>-222140</v>
      </c>
      <c r="AT273" s="36">
        <f t="shared" si="132"/>
        <v>0</v>
      </c>
      <c r="AU273" s="33"/>
      <c r="AV273" s="33">
        <f t="shared" si="133"/>
        <v>0</v>
      </c>
      <c r="AX273">
        <v>0</v>
      </c>
      <c r="AY273" s="71" t="e">
        <f t="shared" si="134"/>
        <v>#DIV/0!</v>
      </c>
    </row>
    <row r="274" spans="1:51" ht="15" customHeight="1" x14ac:dyDescent="0.25">
      <c r="A274">
        <v>27</v>
      </c>
      <c r="B274">
        <v>1400</v>
      </c>
      <c r="C274" t="s">
        <v>1653</v>
      </c>
      <c r="D274" t="s">
        <v>1654</v>
      </c>
      <c r="E274" s="39" t="s">
        <v>374</v>
      </c>
      <c r="F274" s="32">
        <v>1091451</v>
      </c>
      <c r="G274" s="43">
        <v>18532</v>
      </c>
      <c r="H274" s="47">
        <f t="shared" si="108"/>
        <v>4.2679222915311179</v>
      </c>
      <c r="I274">
        <v>925</v>
      </c>
      <c r="J274">
        <v>10105</v>
      </c>
      <c r="K274" s="33">
        <f t="shared" si="109"/>
        <v>9.1539000000000001</v>
      </c>
      <c r="L274" s="33">
        <v>13428</v>
      </c>
      <c r="M274" s="33">
        <v>15336</v>
      </c>
      <c r="N274" s="33">
        <v>16534</v>
      </c>
      <c r="O274" s="33">
        <v>17145</v>
      </c>
      <c r="P274" s="40">
        <v>17591</v>
      </c>
      <c r="Q274" s="43">
        <v>19079</v>
      </c>
      <c r="R274" s="40">
        <f t="shared" si="110"/>
        <v>19079</v>
      </c>
      <c r="S274" s="34">
        <f t="shared" si="111"/>
        <v>2.87</v>
      </c>
      <c r="T274" s="43">
        <v>635559200</v>
      </c>
      <c r="U274" s="43">
        <v>2903837749</v>
      </c>
      <c r="V274" s="54">
        <f t="shared" si="112"/>
        <v>21.886869999999998</v>
      </c>
      <c r="W274" s="32">
        <v>3369</v>
      </c>
      <c r="X274">
        <v>18696</v>
      </c>
      <c r="Y274">
        <f t="shared" si="113"/>
        <v>18.02</v>
      </c>
      <c r="Z274" s="46">
        <v>35259614</v>
      </c>
      <c r="AA274" s="41">
        <v>20651323</v>
      </c>
      <c r="AB274" s="33">
        <f t="shared" si="114"/>
        <v>0.42007800000000001</v>
      </c>
      <c r="AC274" s="33" t="str">
        <f t="shared" si="115"/>
        <v/>
      </c>
      <c r="AD274" s="33" t="str">
        <f t="shared" si="116"/>
        <v/>
      </c>
      <c r="AE274" s="62">
        <f t="shared" si="117"/>
        <v>0</v>
      </c>
      <c r="AF274" s="62">
        <f t="shared" si="118"/>
        <v>0</v>
      </c>
      <c r="AG274" s="62">
        <f t="shared" si="119"/>
        <v>840.69048037949983</v>
      </c>
      <c r="AH274" s="62" t="str">
        <f t="shared" si="120"/>
        <v/>
      </c>
      <c r="AI274" s="33" t="str">
        <f t="shared" si="121"/>
        <v/>
      </c>
      <c r="AJ274" s="33" t="str">
        <f t="shared" si="122"/>
        <v/>
      </c>
      <c r="AK274" s="34">
        <f t="shared" si="123"/>
        <v>840.69</v>
      </c>
      <c r="AL274" s="34">
        <f t="shared" si="124"/>
        <v>895.33</v>
      </c>
      <c r="AM274" s="32">
        <f t="shared" si="125"/>
        <v>1780467</v>
      </c>
      <c r="AN274" s="35">
        <f t="shared" si="126"/>
        <v>5.3758495219872974E-3</v>
      </c>
      <c r="AO274" s="32">
        <f t="shared" si="127"/>
        <v>3704.0463342415997</v>
      </c>
      <c r="AP274" s="32">
        <f t="shared" si="128"/>
        <v>1095155</v>
      </c>
      <c r="AQ274" s="32">
        <f t="shared" si="129"/>
        <v>185320</v>
      </c>
      <c r="AR274" s="32">
        <f t="shared" si="130"/>
        <v>1032566.15</v>
      </c>
      <c r="AS274" s="32">
        <f t="shared" si="131"/>
        <v>906131</v>
      </c>
      <c r="AT274" s="36">
        <f t="shared" si="132"/>
        <v>1095155</v>
      </c>
      <c r="AU274" s="33"/>
      <c r="AV274" s="33">
        <f t="shared" si="133"/>
        <v>1</v>
      </c>
      <c r="AX274">
        <v>1091451</v>
      </c>
      <c r="AY274" s="71">
        <f t="shared" si="134"/>
        <v>3.3936475389183757E-3</v>
      </c>
    </row>
    <row r="275" spans="1:51" ht="15" customHeight="1" x14ac:dyDescent="0.25">
      <c r="A275">
        <v>27</v>
      </c>
      <c r="B275">
        <v>1600</v>
      </c>
      <c r="C275" t="s">
        <v>1833</v>
      </c>
      <c r="D275" t="s">
        <v>1834</v>
      </c>
      <c r="E275" s="39" t="s">
        <v>464</v>
      </c>
      <c r="F275" s="32">
        <v>0</v>
      </c>
      <c r="G275" s="43">
        <v>1845</v>
      </c>
      <c r="H275" s="47">
        <f t="shared" si="108"/>
        <v>3.265996370495079</v>
      </c>
      <c r="I275">
        <v>30</v>
      </c>
      <c r="J275">
        <v>701</v>
      </c>
      <c r="K275" s="33">
        <f t="shared" si="109"/>
        <v>4.2796000000000003</v>
      </c>
      <c r="L275" s="33">
        <v>1506</v>
      </c>
      <c r="M275" s="33">
        <v>1747</v>
      </c>
      <c r="N275" s="33">
        <v>1984</v>
      </c>
      <c r="O275" s="33">
        <v>1842</v>
      </c>
      <c r="P275" s="40">
        <v>1768</v>
      </c>
      <c r="Q275" s="43">
        <v>1741</v>
      </c>
      <c r="R275" s="40">
        <f t="shared" si="110"/>
        <v>1984</v>
      </c>
      <c r="S275" s="34">
        <f t="shared" si="111"/>
        <v>7.01</v>
      </c>
      <c r="T275" s="43">
        <v>113506200</v>
      </c>
      <c r="U275" s="43">
        <v>495774819</v>
      </c>
      <c r="V275" s="54">
        <f t="shared" si="112"/>
        <v>22.894708999999999</v>
      </c>
      <c r="W275" s="32">
        <v>289</v>
      </c>
      <c r="X275">
        <v>1710</v>
      </c>
      <c r="Y275">
        <f t="shared" si="113"/>
        <v>16.899999999999999</v>
      </c>
      <c r="Z275" s="46">
        <v>5414169</v>
      </c>
      <c r="AA275" s="41">
        <v>1745734</v>
      </c>
      <c r="AB275" s="33">
        <f t="shared" si="114"/>
        <v>0.42007800000000001</v>
      </c>
      <c r="AC275" s="33" t="str">
        <f t="shared" si="115"/>
        <v/>
      </c>
      <c r="AD275" s="33" t="str">
        <f t="shared" si="116"/>
        <v/>
      </c>
      <c r="AE275" s="62">
        <f t="shared" si="117"/>
        <v>917.87048032584153</v>
      </c>
      <c r="AF275" s="62">
        <f t="shared" si="118"/>
        <v>0</v>
      </c>
      <c r="AG275" s="62">
        <f t="shared" si="119"/>
        <v>0</v>
      </c>
      <c r="AH275" s="62" t="str">
        <f t="shared" si="120"/>
        <v/>
      </c>
      <c r="AI275" s="33" t="str">
        <f t="shared" si="121"/>
        <v/>
      </c>
      <c r="AJ275" s="33" t="str">
        <f t="shared" si="122"/>
        <v/>
      </c>
      <c r="AK275" s="34">
        <f t="shared" si="123"/>
        <v>917.87</v>
      </c>
      <c r="AL275" s="34">
        <f t="shared" si="124"/>
        <v>977.53</v>
      </c>
      <c r="AM275" s="32">
        <f t="shared" si="125"/>
        <v>0</v>
      </c>
      <c r="AN275" s="35">
        <f t="shared" si="126"/>
        <v>5.3758495219872974E-3</v>
      </c>
      <c r="AO275" s="32">
        <f t="shared" si="127"/>
        <v>0</v>
      </c>
      <c r="AP275" s="32">
        <f t="shared" si="128"/>
        <v>0</v>
      </c>
      <c r="AQ275" s="32">
        <f t="shared" si="129"/>
        <v>18450</v>
      </c>
      <c r="AR275" s="32">
        <f t="shared" si="130"/>
        <v>87286.700000000012</v>
      </c>
      <c r="AS275" s="32">
        <f t="shared" si="131"/>
        <v>-18450</v>
      </c>
      <c r="AT275" s="36">
        <f t="shared" si="132"/>
        <v>0</v>
      </c>
      <c r="AU275" s="33"/>
      <c r="AV275" s="33">
        <f t="shared" si="133"/>
        <v>0</v>
      </c>
      <c r="AX275">
        <v>0</v>
      </c>
      <c r="AY275" s="71" t="e">
        <f t="shared" si="134"/>
        <v>#DIV/0!</v>
      </c>
    </row>
    <row r="276" spans="1:51" ht="15" customHeight="1" x14ac:dyDescent="0.25">
      <c r="A276">
        <v>27</v>
      </c>
      <c r="B276">
        <v>1700</v>
      </c>
      <c r="C276" t="s">
        <v>1841</v>
      </c>
      <c r="D276" t="s">
        <v>1842</v>
      </c>
      <c r="E276" s="39" t="s">
        <v>468</v>
      </c>
      <c r="F276" s="32">
        <v>55294</v>
      </c>
      <c r="G276" s="43">
        <v>674</v>
      </c>
      <c r="H276" s="47">
        <f t="shared" si="108"/>
        <v>2.8286598965353198</v>
      </c>
      <c r="I276">
        <v>21</v>
      </c>
      <c r="J276">
        <v>290</v>
      </c>
      <c r="K276" s="33">
        <f t="shared" si="109"/>
        <v>7.2414000000000005</v>
      </c>
      <c r="L276" s="33">
        <v>340</v>
      </c>
      <c r="M276" s="33">
        <v>297</v>
      </c>
      <c r="N276" s="33">
        <v>404</v>
      </c>
      <c r="O276" s="33">
        <v>570</v>
      </c>
      <c r="P276" s="42">
        <v>650</v>
      </c>
      <c r="Q276" s="43">
        <v>646</v>
      </c>
      <c r="R276" s="40">
        <f t="shared" si="110"/>
        <v>650</v>
      </c>
      <c r="S276" s="34">
        <f t="shared" si="111"/>
        <v>0</v>
      </c>
      <c r="T276" s="43">
        <v>17837300</v>
      </c>
      <c r="U276" s="43">
        <v>97598033</v>
      </c>
      <c r="V276" s="54">
        <f t="shared" si="112"/>
        <v>18.276289999999999</v>
      </c>
      <c r="W276" s="32">
        <v>99</v>
      </c>
      <c r="X276">
        <v>805</v>
      </c>
      <c r="Y276">
        <f t="shared" si="113"/>
        <v>12.3</v>
      </c>
      <c r="Z276" s="46">
        <v>1188521</v>
      </c>
      <c r="AA276" s="41">
        <v>750863</v>
      </c>
      <c r="AB276" s="33">
        <f t="shared" si="114"/>
        <v>0.42007800000000001</v>
      </c>
      <c r="AC276" s="33" t="str">
        <f t="shared" si="115"/>
        <v/>
      </c>
      <c r="AD276" s="33" t="str">
        <f t="shared" si="116"/>
        <v/>
      </c>
      <c r="AE276" s="62">
        <f t="shared" si="117"/>
        <v>821.27291196703186</v>
      </c>
      <c r="AF276" s="62">
        <f t="shared" si="118"/>
        <v>0</v>
      </c>
      <c r="AG276" s="62">
        <f t="shared" si="119"/>
        <v>0</v>
      </c>
      <c r="AH276" s="62" t="str">
        <f t="shared" si="120"/>
        <v/>
      </c>
      <c r="AI276" s="33" t="str">
        <f t="shared" si="121"/>
        <v/>
      </c>
      <c r="AJ276" s="33" t="str">
        <f t="shared" si="122"/>
        <v/>
      </c>
      <c r="AK276" s="34">
        <f t="shared" si="123"/>
        <v>821.27</v>
      </c>
      <c r="AL276" s="34">
        <f t="shared" si="124"/>
        <v>874.65</v>
      </c>
      <c r="AM276" s="32">
        <f t="shared" si="125"/>
        <v>90243</v>
      </c>
      <c r="AN276" s="35">
        <f t="shared" si="126"/>
        <v>5.3758495219872974E-3</v>
      </c>
      <c r="AO276" s="32">
        <f t="shared" si="127"/>
        <v>187.88056494393405</v>
      </c>
      <c r="AP276" s="32">
        <f t="shared" si="128"/>
        <v>55482</v>
      </c>
      <c r="AQ276" s="32">
        <f t="shared" si="129"/>
        <v>6740</v>
      </c>
      <c r="AR276" s="32">
        <f t="shared" si="130"/>
        <v>37543.15</v>
      </c>
      <c r="AS276" s="32">
        <f t="shared" si="131"/>
        <v>48554</v>
      </c>
      <c r="AT276" s="36">
        <f t="shared" si="132"/>
        <v>55482</v>
      </c>
      <c r="AU276" s="33"/>
      <c r="AV276" s="33">
        <f t="shared" si="133"/>
        <v>1</v>
      </c>
      <c r="AX276">
        <v>55294</v>
      </c>
      <c r="AY276" s="71">
        <f t="shared" si="134"/>
        <v>3.4000072340579449E-3</v>
      </c>
    </row>
    <row r="277" spans="1:51" ht="15" customHeight="1" x14ac:dyDescent="0.25">
      <c r="A277">
        <v>27</v>
      </c>
      <c r="B277">
        <v>1800</v>
      </c>
      <c r="C277" t="s">
        <v>1881</v>
      </c>
      <c r="D277" t="s">
        <v>1882</v>
      </c>
      <c r="E277" s="39" t="s">
        <v>488</v>
      </c>
      <c r="F277" s="32">
        <v>254411</v>
      </c>
      <c r="G277" s="43">
        <v>1941</v>
      </c>
      <c r="H277" s="47">
        <f t="shared" si="108"/>
        <v>3.2880255353883627</v>
      </c>
      <c r="I277">
        <v>69</v>
      </c>
      <c r="J277">
        <v>796</v>
      </c>
      <c r="K277" s="33">
        <f t="shared" si="109"/>
        <v>8.6683000000000003</v>
      </c>
      <c r="L277" s="33">
        <v>1169</v>
      </c>
      <c r="M277" s="33">
        <v>1421</v>
      </c>
      <c r="N277" s="33">
        <v>2005</v>
      </c>
      <c r="O277" s="33">
        <v>2088</v>
      </c>
      <c r="P277" s="40">
        <v>1768</v>
      </c>
      <c r="Q277" s="43">
        <v>1743</v>
      </c>
      <c r="R277" s="40">
        <f t="shared" si="110"/>
        <v>2088</v>
      </c>
      <c r="S277" s="34">
        <f t="shared" si="111"/>
        <v>7.04</v>
      </c>
      <c r="T277" s="43">
        <v>94814500</v>
      </c>
      <c r="U277" s="43">
        <v>298519986</v>
      </c>
      <c r="V277" s="54">
        <f t="shared" si="112"/>
        <v>31.761524999999999</v>
      </c>
      <c r="W277" s="32">
        <v>313</v>
      </c>
      <c r="X277">
        <v>1889</v>
      </c>
      <c r="Y277">
        <f t="shared" si="113"/>
        <v>16.57</v>
      </c>
      <c r="Z277" s="46">
        <v>3744029</v>
      </c>
      <c r="AA277" s="41">
        <v>1886472</v>
      </c>
      <c r="AB277" s="33">
        <f t="shared" si="114"/>
        <v>0.42007800000000001</v>
      </c>
      <c r="AC277" s="33" t="str">
        <f t="shared" si="115"/>
        <v/>
      </c>
      <c r="AD277" s="33" t="str">
        <f t="shared" si="116"/>
        <v/>
      </c>
      <c r="AE277" s="62">
        <f t="shared" si="117"/>
        <v>922.73621617997537</v>
      </c>
      <c r="AF277" s="62">
        <f t="shared" si="118"/>
        <v>0</v>
      </c>
      <c r="AG277" s="62">
        <f t="shared" si="119"/>
        <v>0</v>
      </c>
      <c r="AH277" s="62" t="str">
        <f t="shared" si="120"/>
        <v/>
      </c>
      <c r="AI277" s="33" t="str">
        <f t="shared" si="121"/>
        <v/>
      </c>
      <c r="AJ277" s="33" t="str">
        <f t="shared" si="122"/>
        <v/>
      </c>
      <c r="AK277" s="34">
        <f t="shared" si="123"/>
        <v>922.74</v>
      </c>
      <c r="AL277" s="34">
        <f t="shared" si="124"/>
        <v>982.71</v>
      </c>
      <c r="AM277" s="32">
        <f t="shared" si="125"/>
        <v>334656</v>
      </c>
      <c r="AN277" s="35">
        <f t="shared" si="126"/>
        <v>5.3758495219872974E-3</v>
      </c>
      <c r="AO277" s="32">
        <f t="shared" si="127"/>
        <v>431.38504489187068</v>
      </c>
      <c r="AP277" s="32">
        <f t="shared" si="128"/>
        <v>254842</v>
      </c>
      <c r="AQ277" s="32">
        <f t="shared" si="129"/>
        <v>19410</v>
      </c>
      <c r="AR277" s="32">
        <f t="shared" si="130"/>
        <v>94323.6</v>
      </c>
      <c r="AS277" s="32">
        <f t="shared" si="131"/>
        <v>235001</v>
      </c>
      <c r="AT277" s="36">
        <f t="shared" si="132"/>
        <v>254842</v>
      </c>
      <c r="AU277" s="33"/>
      <c r="AV277" s="33">
        <f t="shared" si="133"/>
        <v>1</v>
      </c>
      <c r="AX277">
        <v>254411</v>
      </c>
      <c r="AY277" s="71">
        <f t="shared" si="134"/>
        <v>1.694109138362728E-3</v>
      </c>
    </row>
    <row r="278" spans="1:51" ht="15" customHeight="1" x14ac:dyDescent="0.25">
      <c r="A278">
        <v>27</v>
      </c>
      <c r="B278">
        <v>1900</v>
      </c>
      <c r="C278" t="s">
        <v>1959</v>
      </c>
      <c r="D278" t="s">
        <v>1960</v>
      </c>
      <c r="E278" s="39" t="s">
        <v>527</v>
      </c>
      <c r="F278" s="32">
        <v>0</v>
      </c>
      <c r="G278" s="43">
        <v>530</v>
      </c>
      <c r="H278" s="47">
        <f t="shared" si="108"/>
        <v>2.7242758696007892</v>
      </c>
      <c r="I278">
        <v>52</v>
      </c>
      <c r="J278">
        <v>184</v>
      </c>
      <c r="K278" s="33">
        <f t="shared" si="109"/>
        <v>28.260899999999999</v>
      </c>
      <c r="L278" s="33">
        <v>586</v>
      </c>
      <c r="M278" s="33">
        <v>575</v>
      </c>
      <c r="N278" s="33">
        <v>573</v>
      </c>
      <c r="O278" s="33">
        <v>614</v>
      </c>
      <c r="P278" s="42">
        <v>539</v>
      </c>
      <c r="Q278" s="43">
        <v>546</v>
      </c>
      <c r="R278" s="40">
        <f t="shared" si="110"/>
        <v>614</v>
      </c>
      <c r="S278" s="34">
        <f t="shared" si="111"/>
        <v>13.68</v>
      </c>
      <c r="T278" s="43">
        <v>6683300</v>
      </c>
      <c r="U278" s="43">
        <v>653374504</v>
      </c>
      <c r="V278" s="54">
        <f t="shared" si="112"/>
        <v>1.0228900000000001</v>
      </c>
      <c r="W278" s="32">
        <v>78</v>
      </c>
      <c r="X278">
        <v>410</v>
      </c>
      <c r="Y278">
        <f t="shared" si="113"/>
        <v>19.02</v>
      </c>
      <c r="Z278" s="46">
        <v>7360872</v>
      </c>
      <c r="AA278" s="41">
        <v>1457707</v>
      </c>
      <c r="AB278" s="33">
        <f t="shared" si="114"/>
        <v>0.42007800000000001</v>
      </c>
      <c r="AC278" s="33" t="str">
        <f t="shared" si="115"/>
        <v/>
      </c>
      <c r="AD278" s="33" t="str">
        <f t="shared" si="116"/>
        <v/>
      </c>
      <c r="AE278" s="62">
        <f t="shared" si="117"/>
        <v>798.21688124981347</v>
      </c>
      <c r="AF278" s="62">
        <f t="shared" si="118"/>
        <v>0</v>
      </c>
      <c r="AG278" s="62">
        <f t="shared" si="119"/>
        <v>0</v>
      </c>
      <c r="AH278" s="62" t="str">
        <f t="shared" si="120"/>
        <v/>
      </c>
      <c r="AI278" s="33" t="str">
        <f t="shared" si="121"/>
        <v/>
      </c>
      <c r="AJ278" s="33" t="str">
        <f t="shared" si="122"/>
        <v/>
      </c>
      <c r="AK278" s="34">
        <f t="shared" si="123"/>
        <v>798.22</v>
      </c>
      <c r="AL278" s="34">
        <f t="shared" si="124"/>
        <v>850.1</v>
      </c>
      <c r="AM278" s="32">
        <f t="shared" si="125"/>
        <v>0</v>
      </c>
      <c r="AN278" s="35">
        <f t="shared" si="126"/>
        <v>5.3758495219872974E-3</v>
      </c>
      <c r="AO278" s="32">
        <f t="shared" si="127"/>
        <v>0</v>
      </c>
      <c r="AP278" s="32">
        <f t="shared" si="128"/>
        <v>0</v>
      </c>
      <c r="AQ278" s="32">
        <f t="shared" si="129"/>
        <v>5300</v>
      </c>
      <c r="AR278" s="32">
        <f t="shared" si="130"/>
        <v>72885.350000000006</v>
      </c>
      <c r="AS278" s="32">
        <f t="shared" si="131"/>
        <v>-5300</v>
      </c>
      <c r="AT278" s="36">
        <f t="shared" si="132"/>
        <v>0</v>
      </c>
      <c r="AU278" s="33"/>
      <c r="AV278" s="33">
        <f t="shared" si="133"/>
        <v>0</v>
      </c>
      <c r="AX278">
        <v>0</v>
      </c>
      <c r="AY278" s="71" t="e">
        <f t="shared" si="134"/>
        <v>#DIV/0!</v>
      </c>
    </row>
    <row r="279" spans="1:51" ht="15" customHeight="1" x14ac:dyDescent="0.25">
      <c r="A279">
        <v>27</v>
      </c>
      <c r="B279">
        <v>2100</v>
      </c>
      <c r="C279" t="s">
        <v>1989</v>
      </c>
      <c r="D279" t="s">
        <v>1990</v>
      </c>
      <c r="E279" s="39" t="s">
        <v>542</v>
      </c>
      <c r="F279" s="32">
        <v>0</v>
      </c>
      <c r="G279" s="43">
        <v>9297</v>
      </c>
      <c r="H279" s="47">
        <f t="shared" si="108"/>
        <v>3.9683428309589455</v>
      </c>
      <c r="I279">
        <v>636</v>
      </c>
      <c r="J279">
        <v>4730</v>
      </c>
      <c r="K279" s="33">
        <f t="shared" si="109"/>
        <v>13.446099999999999</v>
      </c>
      <c r="L279" s="33">
        <v>7572</v>
      </c>
      <c r="M279" s="33">
        <v>9280</v>
      </c>
      <c r="N279" s="33">
        <v>9634</v>
      </c>
      <c r="O279" s="33">
        <v>9435</v>
      </c>
      <c r="P279" s="40">
        <v>9052</v>
      </c>
      <c r="Q279" s="43">
        <v>9398</v>
      </c>
      <c r="R279" s="40">
        <f t="shared" si="110"/>
        <v>9634</v>
      </c>
      <c r="S279" s="34">
        <f t="shared" si="111"/>
        <v>3.5</v>
      </c>
      <c r="T279" s="43">
        <v>72891700</v>
      </c>
      <c r="U279" s="43">
        <v>2275637930</v>
      </c>
      <c r="V279" s="54">
        <f t="shared" si="112"/>
        <v>3.2031329999999998</v>
      </c>
      <c r="W279" s="32">
        <v>1788</v>
      </c>
      <c r="X279">
        <v>9176</v>
      </c>
      <c r="Y279">
        <f t="shared" si="113"/>
        <v>19.489999999999998</v>
      </c>
      <c r="Z279" s="46">
        <v>24715475</v>
      </c>
      <c r="AA279" s="41">
        <v>8248188</v>
      </c>
      <c r="AB279" s="33">
        <f t="shared" si="114"/>
        <v>0.42007800000000001</v>
      </c>
      <c r="AC279" s="33" t="str">
        <f t="shared" si="115"/>
        <v/>
      </c>
      <c r="AD279" s="33" t="str">
        <f t="shared" si="116"/>
        <v/>
      </c>
      <c r="AE279" s="62">
        <f t="shared" si="117"/>
        <v>0</v>
      </c>
      <c r="AF279" s="62">
        <f t="shared" si="118"/>
        <v>773.66654718924985</v>
      </c>
      <c r="AG279" s="62">
        <f t="shared" si="119"/>
        <v>0</v>
      </c>
      <c r="AH279" s="62" t="str">
        <f t="shared" si="120"/>
        <v/>
      </c>
      <c r="AI279" s="33" t="str">
        <f t="shared" si="121"/>
        <v/>
      </c>
      <c r="AJ279" s="33" t="str">
        <f t="shared" si="122"/>
        <v/>
      </c>
      <c r="AK279" s="34">
        <f t="shared" si="123"/>
        <v>773.67</v>
      </c>
      <c r="AL279" s="34">
        <f t="shared" si="124"/>
        <v>823.95</v>
      </c>
      <c r="AM279" s="32">
        <f t="shared" si="125"/>
        <v>0</v>
      </c>
      <c r="AN279" s="35">
        <f t="shared" si="126"/>
        <v>5.3758495219872974E-3</v>
      </c>
      <c r="AO279" s="32">
        <f t="shared" si="127"/>
        <v>0</v>
      </c>
      <c r="AP279" s="32">
        <f t="shared" si="128"/>
        <v>0</v>
      </c>
      <c r="AQ279" s="32">
        <f t="shared" si="129"/>
        <v>92970</v>
      </c>
      <c r="AR279" s="32">
        <f t="shared" si="130"/>
        <v>412409.4</v>
      </c>
      <c r="AS279" s="32">
        <f t="shared" si="131"/>
        <v>-92970</v>
      </c>
      <c r="AT279" s="36">
        <f t="shared" si="132"/>
        <v>0</v>
      </c>
      <c r="AU279" s="33"/>
      <c r="AV279" s="33">
        <f t="shared" si="133"/>
        <v>0</v>
      </c>
      <c r="AX279">
        <v>0</v>
      </c>
      <c r="AY279" s="71" t="e">
        <f t="shared" si="134"/>
        <v>#DIV/0!</v>
      </c>
    </row>
    <row r="280" spans="1:51" ht="15" customHeight="1" x14ac:dyDescent="0.25">
      <c r="A280">
        <v>27</v>
      </c>
      <c r="B280">
        <v>2300</v>
      </c>
      <c r="C280" t="s">
        <v>2103</v>
      </c>
      <c r="D280" t="s">
        <v>2104</v>
      </c>
      <c r="E280" s="39" t="s">
        <v>599</v>
      </c>
      <c r="F280" s="32">
        <v>680259</v>
      </c>
      <c r="G280" s="43">
        <v>2678</v>
      </c>
      <c r="H280" s="47">
        <f t="shared" si="108"/>
        <v>3.4278105726759902</v>
      </c>
      <c r="I280">
        <v>119</v>
      </c>
      <c r="J280">
        <v>1238</v>
      </c>
      <c r="K280" s="33">
        <f t="shared" si="109"/>
        <v>9.6122999999999994</v>
      </c>
      <c r="L280" s="33">
        <v>2908</v>
      </c>
      <c r="M280" s="33">
        <v>2974</v>
      </c>
      <c r="N280" s="33">
        <v>2704</v>
      </c>
      <c r="O280" s="33">
        <v>2434</v>
      </c>
      <c r="P280" s="40">
        <v>2430</v>
      </c>
      <c r="Q280" s="43">
        <v>2688</v>
      </c>
      <c r="R280" s="40">
        <f t="shared" si="110"/>
        <v>2974</v>
      </c>
      <c r="S280" s="34">
        <f t="shared" si="111"/>
        <v>9.9499999999999993</v>
      </c>
      <c r="T280" s="43">
        <v>108835600</v>
      </c>
      <c r="U280" s="43">
        <v>374951593</v>
      </c>
      <c r="V280" s="54">
        <f t="shared" si="112"/>
        <v>29.026574</v>
      </c>
      <c r="W280" s="32">
        <v>681</v>
      </c>
      <c r="X280">
        <v>2601</v>
      </c>
      <c r="Y280">
        <f t="shared" si="113"/>
        <v>26.18</v>
      </c>
      <c r="Z280" s="46">
        <v>4383883</v>
      </c>
      <c r="AA280" s="41">
        <v>2977589</v>
      </c>
      <c r="AB280" s="33">
        <f t="shared" si="114"/>
        <v>0.42007800000000001</v>
      </c>
      <c r="AC280" s="33">
        <f t="shared" si="115"/>
        <v>0.35599999999999998</v>
      </c>
      <c r="AD280" s="33" t="str">
        <f t="shared" si="116"/>
        <v/>
      </c>
      <c r="AE280" s="62">
        <f t="shared" si="117"/>
        <v>953.61151586095468</v>
      </c>
      <c r="AF280" s="62">
        <f t="shared" si="118"/>
        <v>1137.2108885364999</v>
      </c>
      <c r="AG280" s="62">
        <f t="shared" si="119"/>
        <v>0</v>
      </c>
      <c r="AH280" s="62">
        <f t="shared" si="120"/>
        <v>1018.9728925334488</v>
      </c>
      <c r="AI280" s="33" t="str">
        <f t="shared" si="121"/>
        <v/>
      </c>
      <c r="AJ280" s="33">
        <f t="shared" si="122"/>
        <v>1</v>
      </c>
      <c r="AK280" s="34">
        <f t="shared" si="123"/>
        <v>1018.97</v>
      </c>
      <c r="AL280" s="34">
        <f t="shared" si="124"/>
        <v>1085.2</v>
      </c>
      <c r="AM280" s="32">
        <f t="shared" si="125"/>
        <v>1064593</v>
      </c>
      <c r="AN280" s="35">
        <f t="shared" si="126"/>
        <v>5.3758495219872974E-3</v>
      </c>
      <c r="AO280" s="32">
        <f t="shared" si="127"/>
        <v>2066.1217501834658</v>
      </c>
      <c r="AP280" s="32">
        <f t="shared" si="128"/>
        <v>682325</v>
      </c>
      <c r="AQ280" s="32">
        <f t="shared" si="129"/>
        <v>26780</v>
      </c>
      <c r="AR280" s="32">
        <f t="shared" si="130"/>
        <v>148879.45000000001</v>
      </c>
      <c r="AS280" s="32">
        <f t="shared" si="131"/>
        <v>653479</v>
      </c>
      <c r="AT280" s="36">
        <f t="shared" si="132"/>
        <v>682325</v>
      </c>
      <c r="AU280" s="33"/>
      <c r="AV280" s="33">
        <f t="shared" si="133"/>
        <v>1</v>
      </c>
      <c r="AX280">
        <v>680259</v>
      </c>
      <c r="AY280" s="71">
        <f t="shared" si="134"/>
        <v>3.0370785245031674E-3</v>
      </c>
    </row>
    <row r="281" spans="1:51" ht="15" customHeight="1" x14ac:dyDescent="0.25">
      <c r="A281">
        <v>27</v>
      </c>
      <c r="B281">
        <v>2500</v>
      </c>
      <c r="C281" t="s">
        <v>2203</v>
      </c>
      <c r="D281" t="s">
        <v>2204</v>
      </c>
      <c r="E281" s="39" t="s">
        <v>648</v>
      </c>
      <c r="F281" s="32">
        <v>3448397</v>
      </c>
      <c r="G281" s="43">
        <v>38482</v>
      </c>
      <c r="H281" s="47">
        <f t="shared" si="108"/>
        <v>4.5852576352574621</v>
      </c>
      <c r="I281">
        <v>833</v>
      </c>
      <c r="J281">
        <v>16759</v>
      </c>
      <c r="K281" s="33">
        <f t="shared" si="109"/>
        <v>4.9704999999999995</v>
      </c>
      <c r="L281" s="33">
        <v>47231</v>
      </c>
      <c r="M281" s="33">
        <v>37851</v>
      </c>
      <c r="N281" s="33">
        <v>35710</v>
      </c>
      <c r="O281" s="33">
        <v>34439</v>
      </c>
      <c r="P281" s="40">
        <v>35228</v>
      </c>
      <c r="Q281" s="43">
        <v>36994</v>
      </c>
      <c r="R281" s="40">
        <f t="shared" si="110"/>
        <v>47231</v>
      </c>
      <c r="S281" s="34">
        <f t="shared" si="111"/>
        <v>18.52</v>
      </c>
      <c r="T281" s="43">
        <v>664438800</v>
      </c>
      <c r="U281" s="43">
        <v>4868726941</v>
      </c>
      <c r="V281" s="54">
        <f t="shared" si="112"/>
        <v>13.647074999999999</v>
      </c>
      <c r="W281" s="32">
        <v>6905</v>
      </c>
      <c r="X281">
        <v>36725</v>
      </c>
      <c r="Y281">
        <f t="shared" si="113"/>
        <v>18.8</v>
      </c>
      <c r="Z281" s="46">
        <v>57938069</v>
      </c>
      <c r="AA281" s="41">
        <v>29991746</v>
      </c>
      <c r="AB281" s="33">
        <f t="shared" si="114"/>
        <v>0.42007800000000001</v>
      </c>
      <c r="AC281" s="33" t="str">
        <f t="shared" si="115"/>
        <v/>
      </c>
      <c r="AD281" s="33" t="str">
        <f t="shared" si="116"/>
        <v/>
      </c>
      <c r="AE281" s="62">
        <f t="shared" si="117"/>
        <v>0</v>
      </c>
      <c r="AF281" s="62">
        <f t="shared" si="118"/>
        <v>0</v>
      </c>
      <c r="AG281" s="62">
        <f t="shared" si="119"/>
        <v>926.25787211374995</v>
      </c>
      <c r="AH281" s="62" t="str">
        <f t="shared" si="120"/>
        <v/>
      </c>
      <c r="AI281" s="33" t="str">
        <f t="shared" si="121"/>
        <v/>
      </c>
      <c r="AJ281" s="33" t="str">
        <f t="shared" si="122"/>
        <v/>
      </c>
      <c r="AK281" s="34">
        <f t="shared" si="123"/>
        <v>926.26</v>
      </c>
      <c r="AL281" s="34">
        <f t="shared" si="124"/>
        <v>986.46</v>
      </c>
      <c r="AM281" s="32">
        <f t="shared" si="125"/>
        <v>13622446</v>
      </c>
      <c r="AN281" s="35">
        <f t="shared" si="126"/>
        <v>5.3758495219872974E-3</v>
      </c>
      <c r="AO281" s="32">
        <f t="shared" si="127"/>
        <v>54694.15645332534</v>
      </c>
      <c r="AP281" s="32">
        <f t="shared" si="128"/>
        <v>3503091</v>
      </c>
      <c r="AQ281" s="32">
        <f t="shared" si="129"/>
        <v>384820</v>
      </c>
      <c r="AR281" s="32">
        <f t="shared" si="130"/>
        <v>1499587.3</v>
      </c>
      <c r="AS281" s="32">
        <f t="shared" si="131"/>
        <v>3063577</v>
      </c>
      <c r="AT281" s="36">
        <f t="shared" si="132"/>
        <v>3503091</v>
      </c>
      <c r="AU281" s="33"/>
      <c r="AV281" s="33">
        <f t="shared" si="133"/>
        <v>1</v>
      </c>
      <c r="AX281">
        <v>3448397</v>
      </c>
      <c r="AY281" s="71">
        <f t="shared" si="134"/>
        <v>1.5860702813510163E-2</v>
      </c>
    </row>
    <row r="282" spans="1:51" ht="15" customHeight="1" x14ac:dyDescent="0.25">
      <c r="A282">
        <v>27</v>
      </c>
      <c r="B282">
        <v>2600</v>
      </c>
      <c r="C282" t="s">
        <v>2211</v>
      </c>
      <c r="D282" t="s">
        <v>2212</v>
      </c>
      <c r="E282" s="39" t="s">
        <v>652</v>
      </c>
      <c r="F282" s="32">
        <v>2549814</v>
      </c>
      <c r="G282" s="43">
        <v>14924</v>
      </c>
      <c r="H282" s="47">
        <f t="shared" si="108"/>
        <v>4.1738852403687918</v>
      </c>
      <c r="I282">
        <v>907</v>
      </c>
      <c r="J282">
        <v>6639</v>
      </c>
      <c r="K282" s="33">
        <f t="shared" si="109"/>
        <v>13.6617</v>
      </c>
      <c r="L282" s="33">
        <v>16845</v>
      </c>
      <c r="M282" s="33">
        <v>14422</v>
      </c>
      <c r="N282" s="33">
        <v>14396</v>
      </c>
      <c r="O282" s="33">
        <v>14123</v>
      </c>
      <c r="P282" s="40">
        <v>13953</v>
      </c>
      <c r="Q282" s="43">
        <v>14646</v>
      </c>
      <c r="R282" s="40">
        <f t="shared" si="110"/>
        <v>16845</v>
      </c>
      <c r="S282" s="34">
        <f t="shared" si="111"/>
        <v>11.4</v>
      </c>
      <c r="T282" s="43">
        <v>116243400</v>
      </c>
      <c r="U282" s="43">
        <v>1749212905</v>
      </c>
      <c r="V282" s="54">
        <f t="shared" si="112"/>
        <v>6.6454690000000003</v>
      </c>
      <c r="W282" s="32">
        <v>2447</v>
      </c>
      <c r="X282">
        <v>14318</v>
      </c>
      <c r="Y282">
        <f t="shared" si="113"/>
        <v>17.09</v>
      </c>
      <c r="Z282" s="46">
        <v>20520577</v>
      </c>
      <c r="AA282" s="41">
        <v>10835555</v>
      </c>
      <c r="AB282" s="33">
        <f t="shared" si="114"/>
        <v>0.42007800000000001</v>
      </c>
      <c r="AC282" s="33" t="str">
        <f t="shared" si="115"/>
        <v/>
      </c>
      <c r="AD282" s="33" t="str">
        <f t="shared" si="116"/>
        <v/>
      </c>
      <c r="AE282" s="62">
        <f t="shared" si="117"/>
        <v>0</v>
      </c>
      <c r="AF282" s="62">
        <f t="shared" si="118"/>
        <v>0</v>
      </c>
      <c r="AG282" s="62">
        <f t="shared" si="119"/>
        <v>865.62752805264984</v>
      </c>
      <c r="AH282" s="62" t="str">
        <f t="shared" si="120"/>
        <v/>
      </c>
      <c r="AI282" s="33" t="str">
        <f t="shared" si="121"/>
        <v/>
      </c>
      <c r="AJ282" s="33" t="str">
        <f t="shared" si="122"/>
        <v/>
      </c>
      <c r="AK282" s="34">
        <f t="shared" si="123"/>
        <v>865.63</v>
      </c>
      <c r="AL282" s="34">
        <f t="shared" si="124"/>
        <v>921.89</v>
      </c>
      <c r="AM282" s="32">
        <f t="shared" si="125"/>
        <v>5138043</v>
      </c>
      <c r="AN282" s="35">
        <f t="shared" si="126"/>
        <v>5.3758495219872974E-3</v>
      </c>
      <c r="AO282" s="32">
        <f t="shared" si="127"/>
        <v>13913.92963244366</v>
      </c>
      <c r="AP282" s="32">
        <f t="shared" si="128"/>
        <v>2563728</v>
      </c>
      <c r="AQ282" s="32">
        <f t="shared" si="129"/>
        <v>149240</v>
      </c>
      <c r="AR282" s="32">
        <f t="shared" si="130"/>
        <v>541777.75</v>
      </c>
      <c r="AS282" s="32">
        <f t="shared" si="131"/>
        <v>2400574</v>
      </c>
      <c r="AT282" s="36">
        <f t="shared" si="132"/>
        <v>2563728</v>
      </c>
      <c r="AU282" s="33"/>
      <c r="AV282" s="33">
        <f t="shared" si="133"/>
        <v>1</v>
      </c>
      <c r="AX282">
        <v>2549814</v>
      </c>
      <c r="AY282" s="71">
        <f t="shared" si="134"/>
        <v>5.4568686186521843E-3</v>
      </c>
    </row>
    <row r="283" spans="1:51" ht="15" customHeight="1" x14ac:dyDescent="0.25">
      <c r="A283">
        <v>27</v>
      </c>
      <c r="B283">
        <v>2800</v>
      </c>
      <c r="C283" t="s">
        <v>2221</v>
      </c>
      <c r="D283" t="s">
        <v>2222</v>
      </c>
      <c r="E283" s="39" t="s">
        <v>657</v>
      </c>
      <c r="F283" s="32">
        <v>0</v>
      </c>
      <c r="G283" s="43">
        <v>16190</v>
      </c>
      <c r="H283" s="47">
        <f t="shared" si="108"/>
        <v>4.2092468487533736</v>
      </c>
      <c r="I283">
        <v>42</v>
      </c>
      <c r="J283">
        <v>4690</v>
      </c>
      <c r="K283" s="33">
        <f t="shared" si="109"/>
        <v>0.89549999999999996</v>
      </c>
      <c r="L283" s="33">
        <v>544</v>
      </c>
      <c r="M283" s="33">
        <v>652</v>
      </c>
      <c r="N283" s="33">
        <v>698</v>
      </c>
      <c r="O283" s="33">
        <v>3588</v>
      </c>
      <c r="P283" s="40">
        <v>8597</v>
      </c>
      <c r="Q283" s="43">
        <v>13295</v>
      </c>
      <c r="R283" s="40">
        <f t="shared" si="110"/>
        <v>13295</v>
      </c>
      <c r="S283" s="34">
        <f t="shared" si="111"/>
        <v>0</v>
      </c>
      <c r="T283" s="43">
        <v>1125399300</v>
      </c>
      <c r="U283" s="43">
        <v>3721173912</v>
      </c>
      <c r="V283" s="54">
        <f t="shared" si="112"/>
        <v>30.243126</v>
      </c>
      <c r="W283" s="32">
        <v>1297</v>
      </c>
      <c r="X283">
        <v>13405</v>
      </c>
      <c r="Y283">
        <f t="shared" si="113"/>
        <v>9.68</v>
      </c>
      <c r="Z283" s="46">
        <v>45541252</v>
      </c>
      <c r="AA283" s="41">
        <v>15335846</v>
      </c>
      <c r="AB283" s="33">
        <f t="shared" si="114"/>
        <v>0.42007800000000001</v>
      </c>
      <c r="AC283" s="33" t="str">
        <f t="shared" si="115"/>
        <v/>
      </c>
      <c r="AD283" s="33" t="str">
        <f t="shared" si="116"/>
        <v/>
      </c>
      <c r="AE283" s="62">
        <f t="shared" si="117"/>
        <v>0</v>
      </c>
      <c r="AF283" s="62">
        <f t="shared" si="118"/>
        <v>0</v>
      </c>
      <c r="AG283" s="62">
        <f t="shared" si="119"/>
        <v>672.69777113309988</v>
      </c>
      <c r="AH283" s="62" t="str">
        <f t="shared" si="120"/>
        <v/>
      </c>
      <c r="AI283" s="33" t="str">
        <f t="shared" si="121"/>
        <v/>
      </c>
      <c r="AJ283" s="33" t="str">
        <f t="shared" si="122"/>
        <v/>
      </c>
      <c r="AK283" s="34">
        <f t="shared" si="123"/>
        <v>672.7</v>
      </c>
      <c r="AL283" s="34">
        <f t="shared" si="124"/>
        <v>716.42</v>
      </c>
      <c r="AM283" s="32">
        <f t="shared" si="125"/>
        <v>0</v>
      </c>
      <c r="AN283" s="35">
        <f t="shared" si="126"/>
        <v>5.3758495219872974E-3</v>
      </c>
      <c r="AO283" s="32">
        <f t="shared" si="127"/>
        <v>0</v>
      </c>
      <c r="AP283" s="32">
        <f t="shared" si="128"/>
        <v>0</v>
      </c>
      <c r="AQ283" s="32">
        <f t="shared" si="129"/>
        <v>161900</v>
      </c>
      <c r="AR283" s="32">
        <f t="shared" si="130"/>
        <v>766792.3</v>
      </c>
      <c r="AS283" s="32">
        <f t="shared" si="131"/>
        <v>-161900</v>
      </c>
      <c r="AT283" s="36">
        <f t="shared" si="132"/>
        <v>0</v>
      </c>
      <c r="AU283" s="33"/>
      <c r="AV283" s="33">
        <f t="shared" si="133"/>
        <v>0</v>
      </c>
      <c r="AX283">
        <v>0</v>
      </c>
      <c r="AY283" s="71" t="e">
        <f t="shared" si="134"/>
        <v>#DIV/0!</v>
      </c>
    </row>
    <row r="284" spans="1:51" ht="15" customHeight="1" x14ac:dyDescent="0.25">
      <c r="A284">
        <v>27</v>
      </c>
      <c r="B284">
        <v>2900</v>
      </c>
      <c r="C284" t="s">
        <v>2263</v>
      </c>
      <c r="D284" t="s">
        <v>2264</v>
      </c>
      <c r="E284" s="39" t="s">
        <v>678</v>
      </c>
      <c r="F284" s="32">
        <v>429211</v>
      </c>
      <c r="G284" s="43">
        <v>2174</v>
      </c>
      <c r="H284" s="47">
        <f t="shared" si="108"/>
        <v>3.3372595397502756</v>
      </c>
      <c r="I284">
        <v>70</v>
      </c>
      <c r="J284">
        <v>864</v>
      </c>
      <c r="K284" s="33">
        <f t="shared" si="109"/>
        <v>8.1018999999999988</v>
      </c>
      <c r="L284" s="33">
        <v>685</v>
      </c>
      <c r="M284" s="33">
        <v>857</v>
      </c>
      <c r="N284" s="33">
        <v>1180</v>
      </c>
      <c r="O284" s="33">
        <v>1873</v>
      </c>
      <c r="P284" s="40">
        <v>2283</v>
      </c>
      <c r="Q284" s="43">
        <v>2307</v>
      </c>
      <c r="R284" s="40">
        <f t="shared" si="110"/>
        <v>2307</v>
      </c>
      <c r="S284" s="34">
        <f t="shared" si="111"/>
        <v>5.77</v>
      </c>
      <c r="T284" s="43">
        <v>39043200</v>
      </c>
      <c r="U284" s="43">
        <v>317759658</v>
      </c>
      <c r="V284" s="54">
        <f t="shared" si="112"/>
        <v>12.287022</v>
      </c>
      <c r="W284" s="32">
        <v>216</v>
      </c>
      <c r="X284">
        <v>1982</v>
      </c>
      <c r="Y284">
        <f t="shared" si="113"/>
        <v>10.9</v>
      </c>
      <c r="Z284" s="46">
        <v>3785634</v>
      </c>
      <c r="AA284" s="41">
        <v>1036862</v>
      </c>
      <c r="AB284" s="33">
        <f t="shared" si="114"/>
        <v>0.42007800000000001</v>
      </c>
      <c r="AC284" s="33" t="str">
        <f t="shared" si="115"/>
        <v/>
      </c>
      <c r="AD284" s="33" t="str">
        <f t="shared" si="116"/>
        <v/>
      </c>
      <c r="AE284" s="62">
        <f t="shared" si="117"/>
        <v>933.61087536142156</v>
      </c>
      <c r="AF284" s="62">
        <f t="shared" si="118"/>
        <v>0</v>
      </c>
      <c r="AG284" s="62">
        <f t="shared" si="119"/>
        <v>0</v>
      </c>
      <c r="AH284" s="62" t="str">
        <f t="shared" si="120"/>
        <v/>
      </c>
      <c r="AI284" s="33" t="str">
        <f t="shared" si="121"/>
        <v/>
      </c>
      <c r="AJ284" s="33" t="str">
        <f t="shared" si="122"/>
        <v/>
      </c>
      <c r="AK284" s="34">
        <f t="shared" si="123"/>
        <v>933.61</v>
      </c>
      <c r="AL284" s="34">
        <f t="shared" si="124"/>
        <v>994.29</v>
      </c>
      <c r="AM284" s="32">
        <f t="shared" si="125"/>
        <v>571325</v>
      </c>
      <c r="AN284" s="35">
        <f t="shared" si="126"/>
        <v>5.3758495219872974E-3</v>
      </c>
      <c r="AO284" s="32">
        <f t="shared" si="127"/>
        <v>763.98347896770281</v>
      </c>
      <c r="AP284" s="32">
        <f t="shared" si="128"/>
        <v>429975</v>
      </c>
      <c r="AQ284" s="32">
        <f t="shared" si="129"/>
        <v>21740</v>
      </c>
      <c r="AR284" s="32">
        <f t="shared" si="130"/>
        <v>51843.100000000006</v>
      </c>
      <c r="AS284" s="32">
        <f t="shared" si="131"/>
        <v>407471</v>
      </c>
      <c r="AT284" s="36">
        <f t="shared" si="132"/>
        <v>429975</v>
      </c>
      <c r="AU284" s="33"/>
      <c r="AV284" s="33">
        <f t="shared" si="133"/>
        <v>1</v>
      </c>
      <c r="AX284">
        <v>429211</v>
      </c>
      <c r="AY284" s="71">
        <f t="shared" si="134"/>
        <v>1.7800102979653365E-3</v>
      </c>
    </row>
    <row r="285" spans="1:51" ht="15" customHeight="1" x14ac:dyDescent="0.25">
      <c r="A285">
        <v>27</v>
      </c>
      <c r="B285">
        <v>3000</v>
      </c>
      <c r="C285" t="s">
        <v>2265</v>
      </c>
      <c r="D285" t="s">
        <v>2266</v>
      </c>
      <c r="E285" s="39" t="s">
        <v>679</v>
      </c>
      <c r="F285" s="32">
        <v>0</v>
      </c>
      <c r="G285" s="43">
        <v>49321</v>
      </c>
      <c r="H285" s="47">
        <f t="shared" si="108"/>
        <v>4.6930318734808543</v>
      </c>
      <c r="I285">
        <v>2251</v>
      </c>
      <c r="J285">
        <v>25404</v>
      </c>
      <c r="K285" s="33">
        <f t="shared" si="109"/>
        <v>8.8608000000000011</v>
      </c>
      <c r="L285" s="33">
        <v>48883</v>
      </c>
      <c r="M285" s="33">
        <v>42931</v>
      </c>
      <c r="N285" s="33">
        <v>43787</v>
      </c>
      <c r="O285" s="33">
        <v>44126</v>
      </c>
      <c r="P285" s="40">
        <v>45250</v>
      </c>
      <c r="Q285" s="43">
        <v>50010</v>
      </c>
      <c r="R285" s="40">
        <f t="shared" si="110"/>
        <v>50010</v>
      </c>
      <c r="S285" s="34">
        <f t="shared" si="111"/>
        <v>1.38</v>
      </c>
      <c r="T285" s="43">
        <v>1910935100</v>
      </c>
      <c r="U285" s="43">
        <v>9838346551</v>
      </c>
      <c r="V285" s="54">
        <f t="shared" si="112"/>
        <v>19.423335999999999</v>
      </c>
      <c r="W285" s="32">
        <v>8260</v>
      </c>
      <c r="X285">
        <v>49541</v>
      </c>
      <c r="Y285">
        <f t="shared" si="113"/>
        <v>16.670000000000002</v>
      </c>
      <c r="Z285" s="46">
        <v>110945219</v>
      </c>
      <c r="AA285" s="41">
        <v>48983074</v>
      </c>
      <c r="AB285" s="33">
        <f t="shared" si="114"/>
        <v>0.42007800000000001</v>
      </c>
      <c r="AC285" s="33" t="str">
        <f t="shared" si="115"/>
        <v/>
      </c>
      <c r="AD285" s="33" t="str">
        <f t="shared" si="116"/>
        <v/>
      </c>
      <c r="AE285" s="62">
        <f t="shared" si="117"/>
        <v>0</v>
      </c>
      <c r="AF285" s="62">
        <f t="shared" si="118"/>
        <v>0</v>
      </c>
      <c r="AG285" s="62">
        <f t="shared" si="119"/>
        <v>787.50359661160007</v>
      </c>
      <c r="AH285" s="62" t="str">
        <f t="shared" si="120"/>
        <v/>
      </c>
      <c r="AI285" s="33" t="str">
        <f t="shared" si="121"/>
        <v/>
      </c>
      <c r="AJ285" s="33" t="str">
        <f t="shared" si="122"/>
        <v/>
      </c>
      <c r="AK285" s="34">
        <f t="shared" si="123"/>
        <v>787.5</v>
      </c>
      <c r="AL285" s="34">
        <f t="shared" si="124"/>
        <v>838.68</v>
      </c>
      <c r="AM285" s="32">
        <f t="shared" si="125"/>
        <v>0</v>
      </c>
      <c r="AN285" s="35">
        <f t="shared" si="126"/>
        <v>5.3758495219872974E-3</v>
      </c>
      <c r="AO285" s="32">
        <f t="shared" si="127"/>
        <v>0</v>
      </c>
      <c r="AP285" s="32">
        <f t="shared" si="128"/>
        <v>0</v>
      </c>
      <c r="AQ285" s="32">
        <f t="shared" si="129"/>
        <v>493210</v>
      </c>
      <c r="AR285" s="32">
        <f t="shared" si="130"/>
        <v>2449153.7000000002</v>
      </c>
      <c r="AS285" s="32">
        <f t="shared" si="131"/>
        <v>-493210</v>
      </c>
      <c r="AT285" s="36">
        <f t="shared" si="132"/>
        <v>0</v>
      </c>
      <c r="AU285" s="33"/>
      <c r="AV285" s="33">
        <f t="shared" si="133"/>
        <v>0</v>
      </c>
      <c r="AX285">
        <v>0</v>
      </c>
      <c r="AY285" s="71" t="e">
        <f t="shared" si="134"/>
        <v>#DIV/0!</v>
      </c>
    </row>
    <row r="286" spans="1:51" ht="15" customHeight="1" x14ac:dyDescent="0.25">
      <c r="A286">
        <v>27</v>
      </c>
      <c r="B286">
        <v>3200</v>
      </c>
      <c r="C286" t="s">
        <v>2331</v>
      </c>
      <c r="D286" t="s">
        <v>2332</v>
      </c>
      <c r="E286" s="39" t="s">
        <v>712</v>
      </c>
      <c r="F286" s="32">
        <v>0</v>
      </c>
      <c r="G286" s="43">
        <v>1712</v>
      </c>
      <c r="H286" s="47">
        <f t="shared" si="108"/>
        <v>3.2335037603411343</v>
      </c>
      <c r="I286">
        <v>98</v>
      </c>
      <c r="J286">
        <v>1318</v>
      </c>
      <c r="K286" s="33">
        <f t="shared" si="109"/>
        <v>7.4355000000000002</v>
      </c>
      <c r="L286" s="33">
        <v>1087</v>
      </c>
      <c r="M286" s="33">
        <v>1465</v>
      </c>
      <c r="N286" s="33">
        <v>1571</v>
      </c>
      <c r="O286" s="33">
        <v>1717</v>
      </c>
      <c r="P286" s="40">
        <v>1669</v>
      </c>
      <c r="Q286" s="43">
        <v>1734</v>
      </c>
      <c r="R286" s="40">
        <f t="shared" si="110"/>
        <v>1734</v>
      </c>
      <c r="S286" s="34">
        <f t="shared" si="111"/>
        <v>1.27</v>
      </c>
      <c r="T286" s="43">
        <v>50170600</v>
      </c>
      <c r="U286" s="43">
        <v>471344984</v>
      </c>
      <c r="V286" s="54">
        <f t="shared" si="112"/>
        <v>10.644136</v>
      </c>
      <c r="W286" s="32">
        <v>741</v>
      </c>
      <c r="X286">
        <v>1869</v>
      </c>
      <c r="Y286">
        <f t="shared" si="113"/>
        <v>39.65</v>
      </c>
      <c r="Z286" s="46">
        <v>5467357</v>
      </c>
      <c r="AA286" s="41">
        <v>1709889</v>
      </c>
      <c r="AB286" s="33">
        <f t="shared" si="114"/>
        <v>0.42007800000000001</v>
      </c>
      <c r="AC286" s="33" t="str">
        <f t="shared" si="115"/>
        <v/>
      </c>
      <c r="AD286" s="33" t="str">
        <f t="shared" si="116"/>
        <v/>
      </c>
      <c r="AE286" s="62">
        <f t="shared" si="117"/>
        <v>910.69361007286875</v>
      </c>
      <c r="AF286" s="62">
        <f t="shared" si="118"/>
        <v>0</v>
      </c>
      <c r="AG286" s="62">
        <f t="shared" si="119"/>
        <v>0</v>
      </c>
      <c r="AH286" s="62" t="str">
        <f t="shared" si="120"/>
        <v/>
      </c>
      <c r="AI286" s="33" t="str">
        <f t="shared" si="121"/>
        <v/>
      </c>
      <c r="AJ286" s="33" t="str">
        <f t="shared" si="122"/>
        <v/>
      </c>
      <c r="AK286" s="34">
        <f t="shared" si="123"/>
        <v>910.69</v>
      </c>
      <c r="AL286" s="34">
        <f t="shared" si="124"/>
        <v>969.88</v>
      </c>
      <c r="AM286" s="32">
        <f t="shared" si="125"/>
        <v>0</v>
      </c>
      <c r="AN286" s="35">
        <f t="shared" si="126"/>
        <v>5.3758495219872974E-3</v>
      </c>
      <c r="AO286" s="32">
        <f t="shared" si="127"/>
        <v>0</v>
      </c>
      <c r="AP286" s="32">
        <f t="shared" si="128"/>
        <v>0</v>
      </c>
      <c r="AQ286" s="32">
        <f t="shared" si="129"/>
        <v>17120</v>
      </c>
      <c r="AR286" s="32">
        <f t="shared" si="130"/>
        <v>85494.450000000012</v>
      </c>
      <c r="AS286" s="32">
        <f t="shared" si="131"/>
        <v>-17120</v>
      </c>
      <c r="AT286" s="36">
        <f t="shared" si="132"/>
        <v>0</v>
      </c>
      <c r="AU286" s="33"/>
      <c r="AV286" s="33">
        <f t="shared" si="133"/>
        <v>0</v>
      </c>
      <c r="AX286">
        <v>0</v>
      </c>
      <c r="AY286" s="71" t="e">
        <f t="shared" si="134"/>
        <v>#DIV/0!</v>
      </c>
    </row>
    <row r="287" spans="1:51" ht="15" customHeight="1" x14ac:dyDescent="0.25">
      <c r="A287">
        <v>27</v>
      </c>
      <c r="B287">
        <v>3300</v>
      </c>
      <c r="C287" t="s">
        <v>2425</v>
      </c>
      <c r="D287" t="s">
        <v>2426</v>
      </c>
      <c r="E287" s="39" t="s">
        <v>759</v>
      </c>
      <c r="F287" s="32">
        <v>0</v>
      </c>
      <c r="G287" s="43">
        <v>1556</v>
      </c>
      <c r="H287" s="47">
        <f t="shared" si="108"/>
        <v>3.1920095926536702</v>
      </c>
      <c r="I287">
        <v>191</v>
      </c>
      <c r="J287">
        <v>619</v>
      </c>
      <c r="K287" s="33">
        <f t="shared" si="109"/>
        <v>30.856200000000001</v>
      </c>
      <c r="L287" s="33">
        <v>1397</v>
      </c>
      <c r="M287" s="33">
        <v>1354</v>
      </c>
      <c r="N287" s="33">
        <v>1472</v>
      </c>
      <c r="O287" s="33">
        <v>1547</v>
      </c>
      <c r="P287" s="40">
        <v>1475</v>
      </c>
      <c r="Q287" s="43">
        <v>1442</v>
      </c>
      <c r="R287" s="40">
        <f t="shared" si="110"/>
        <v>1547</v>
      </c>
      <c r="S287" s="34">
        <f t="shared" si="111"/>
        <v>0</v>
      </c>
      <c r="T287" s="43">
        <v>14509100</v>
      </c>
      <c r="U287" s="43">
        <v>1069812428</v>
      </c>
      <c r="V287" s="54">
        <f t="shared" si="112"/>
        <v>1.356228</v>
      </c>
      <c r="W287" s="32">
        <v>424</v>
      </c>
      <c r="X287">
        <v>1361</v>
      </c>
      <c r="Y287">
        <f t="shared" si="113"/>
        <v>31.15</v>
      </c>
      <c r="Z287" s="46">
        <v>12335530</v>
      </c>
      <c r="AA287" s="41">
        <v>1847819</v>
      </c>
      <c r="AB287" s="33">
        <f t="shared" si="114"/>
        <v>0.42007800000000001</v>
      </c>
      <c r="AC287" s="33" t="str">
        <f t="shared" si="115"/>
        <v/>
      </c>
      <c r="AD287" s="33" t="str">
        <f t="shared" si="116"/>
        <v/>
      </c>
      <c r="AE287" s="62">
        <f t="shared" si="117"/>
        <v>901.52850279656468</v>
      </c>
      <c r="AF287" s="62">
        <f t="shared" si="118"/>
        <v>0</v>
      </c>
      <c r="AG287" s="62">
        <f t="shared" si="119"/>
        <v>0</v>
      </c>
      <c r="AH287" s="62" t="str">
        <f t="shared" si="120"/>
        <v/>
      </c>
      <c r="AI287" s="33" t="str">
        <f t="shared" si="121"/>
        <v/>
      </c>
      <c r="AJ287" s="33" t="str">
        <f t="shared" si="122"/>
        <v/>
      </c>
      <c r="AK287" s="34">
        <f t="shared" si="123"/>
        <v>901.53</v>
      </c>
      <c r="AL287" s="34">
        <f t="shared" si="124"/>
        <v>960.12</v>
      </c>
      <c r="AM287" s="32">
        <f t="shared" si="125"/>
        <v>0</v>
      </c>
      <c r="AN287" s="35">
        <f t="shared" si="126"/>
        <v>5.3758495219872974E-3</v>
      </c>
      <c r="AO287" s="32">
        <f t="shared" si="127"/>
        <v>0</v>
      </c>
      <c r="AP287" s="32">
        <f t="shared" si="128"/>
        <v>0</v>
      </c>
      <c r="AQ287" s="32">
        <f t="shared" si="129"/>
        <v>15560</v>
      </c>
      <c r="AR287" s="32">
        <f t="shared" si="130"/>
        <v>92390.950000000012</v>
      </c>
      <c r="AS287" s="32">
        <f t="shared" si="131"/>
        <v>-15560</v>
      </c>
      <c r="AT287" s="36">
        <f t="shared" si="132"/>
        <v>0</v>
      </c>
      <c r="AU287" s="33"/>
      <c r="AV287" s="33">
        <f t="shared" si="133"/>
        <v>0</v>
      </c>
      <c r="AX287">
        <v>0</v>
      </c>
      <c r="AY287" s="71" t="e">
        <f t="shared" si="134"/>
        <v>#DIV/0!</v>
      </c>
    </row>
    <row r="288" spans="1:51" ht="15" customHeight="1" x14ac:dyDescent="0.25">
      <c r="A288">
        <v>27</v>
      </c>
      <c r="B288">
        <v>3400</v>
      </c>
      <c r="C288" t="s">
        <v>2529</v>
      </c>
      <c r="D288" t="s">
        <v>2530</v>
      </c>
      <c r="E288" s="39" t="s">
        <v>811</v>
      </c>
      <c r="F288" s="32">
        <v>0</v>
      </c>
      <c r="G288" s="43">
        <v>4589</v>
      </c>
      <c r="H288" s="47">
        <f t="shared" si="108"/>
        <v>3.6617180576946593</v>
      </c>
      <c r="I288">
        <v>184</v>
      </c>
      <c r="J288">
        <v>2566</v>
      </c>
      <c r="K288" s="33">
        <f t="shared" si="109"/>
        <v>7.170700000000001</v>
      </c>
      <c r="L288" s="33">
        <v>3700</v>
      </c>
      <c r="M288" s="33">
        <v>3621</v>
      </c>
      <c r="N288" s="33">
        <v>3806</v>
      </c>
      <c r="O288" s="33">
        <v>4113</v>
      </c>
      <c r="P288" s="40">
        <v>3688</v>
      </c>
      <c r="Q288" s="43">
        <v>4434</v>
      </c>
      <c r="R288" s="40">
        <f t="shared" si="110"/>
        <v>4434</v>
      </c>
      <c r="S288" s="34">
        <f t="shared" si="111"/>
        <v>0</v>
      </c>
      <c r="T288" s="43">
        <v>554540400</v>
      </c>
      <c r="U288" s="43">
        <v>3542836279</v>
      </c>
      <c r="V288" s="54">
        <f t="shared" si="112"/>
        <v>15.652442000000001</v>
      </c>
      <c r="W288" s="32">
        <v>1688</v>
      </c>
      <c r="X288">
        <v>4363</v>
      </c>
      <c r="Y288">
        <f t="shared" si="113"/>
        <v>38.69</v>
      </c>
      <c r="Z288" s="46">
        <v>36582872</v>
      </c>
      <c r="AA288" s="41">
        <v>6956568</v>
      </c>
      <c r="AB288" s="33">
        <f t="shared" si="114"/>
        <v>0.42007800000000001</v>
      </c>
      <c r="AC288" s="33" t="str">
        <f t="shared" si="115"/>
        <v/>
      </c>
      <c r="AD288" s="33" t="str">
        <f t="shared" si="116"/>
        <v/>
      </c>
      <c r="AE288" s="62">
        <f t="shared" si="117"/>
        <v>0</v>
      </c>
      <c r="AF288" s="62">
        <f t="shared" si="118"/>
        <v>792.75515641949994</v>
      </c>
      <c r="AG288" s="62">
        <f t="shared" si="119"/>
        <v>0</v>
      </c>
      <c r="AH288" s="62" t="str">
        <f t="shared" si="120"/>
        <v/>
      </c>
      <c r="AI288" s="33" t="str">
        <f t="shared" si="121"/>
        <v/>
      </c>
      <c r="AJ288" s="33" t="str">
        <f t="shared" si="122"/>
        <v/>
      </c>
      <c r="AK288" s="34">
        <f t="shared" si="123"/>
        <v>792.76</v>
      </c>
      <c r="AL288" s="34">
        <f t="shared" si="124"/>
        <v>844.28</v>
      </c>
      <c r="AM288" s="32">
        <f t="shared" si="125"/>
        <v>0</v>
      </c>
      <c r="AN288" s="35">
        <f t="shared" si="126"/>
        <v>5.3758495219872974E-3</v>
      </c>
      <c r="AO288" s="32">
        <f t="shared" si="127"/>
        <v>0</v>
      </c>
      <c r="AP288" s="32">
        <f t="shared" si="128"/>
        <v>0</v>
      </c>
      <c r="AQ288" s="32">
        <f t="shared" si="129"/>
        <v>45890</v>
      </c>
      <c r="AR288" s="32">
        <f t="shared" si="130"/>
        <v>347828.4</v>
      </c>
      <c r="AS288" s="32">
        <f t="shared" si="131"/>
        <v>-45890</v>
      </c>
      <c r="AT288" s="36">
        <f t="shared" si="132"/>
        <v>0</v>
      </c>
      <c r="AU288" s="33"/>
      <c r="AV288" s="33">
        <f t="shared" si="133"/>
        <v>0</v>
      </c>
      <c r="AX288">
        <v>0</v>
      </c>
      <c r="AY288" s="71" t="e">
        <f t="shared" si="134"/>
        <v>#DIV/0!</v>
      </c>
    </row>
    <row r="289" spans="1:51" ht="15" customHeight="1" x14ac:dyDescent="0.25">
      <c r="A289">
        <v>27</v>
      </c>
      <c r="B289">
        <v>3500</v>
      </c>
      <c r="C289" t="s">
        <v>1915</v>
      </c>
      <c r="D289" t="s">
        <v>1916</v>
      </c>
      <c r="E289" s="39" t="s">
        <v>505</v>
      </c>
      <c r="F289" s="32">
        <v>0</v>
      </c>
      <c r="G289" s="43">
        <v>350</v>
      </c>
      <c r="H289" s="47">
        <f t="shared" si="108"/>
        <v>2.5440680443502757</v>
      </c>
      <c r="I289">
        <v>37</v>
      </c>
      <c r="J289">
        <v>221</v>
      </c>
      <c r="K289" s="33">
        <f t="shared" si="109"/>
        <v>16.742099999999997</v>
      </c>
      <c r="L289" s="33">
        <v>446</v>
      </c>
      <c r="M289" s="33">
        <v>419</v>
      </c>
      <c r="N289" s="33">
        <v>385</v>
      </c>
      <c r="O289" s="33">
        <v>368</v>
      </c>
      <c r="P289" s="42">
        <v>371</v>
      </c>
      <c r="Q289" s="43">
        <v>337</v>
      </c>
      <c r="R289" s="40">
        <f t="shared" si="110"/>
        <v>446</v>
      </c>
      <c r="S289" s="34">
        <f t="shared" si="111"/>
        <v>21.52</v>
      </c>
      <c r="T289" s="43">
        <v>6811900</v>
      </c>
      <c r="U289" s="43">
        <v>149520824</v>
      </c>
      <c r="V289" s="54">
        <f t="shared" si="112"/>
        <v>4.5558199999999998</v>
      </c>
      <c r="W289" s="32">
        <v>91</v>
      </c>
      <c r="X289">
        <v>541</v>
      </c>
      <c r="Y289">
        <f t="shared" si="113"/>
        <v>16.82</v>
      </c>
      <c r="Z289" s="46">
        <v>1867756</v>
      </c>
      <c r="AA289" s="41">
        <v>662309</v>
      </c>
      <c r="AB289" s="33">
        <f t="shared" si="114"/>
        <v>0.42007800000000001</v>
      </c>
      <c r="AC289" s="33" t="str">
        <f t="shared" si="115"/>
        <v/>
      </c>
      <c r="AD289" s="33" t="str">
        <f t="shared" si="116"/>
        <v/>
      </c>
      <c r="AE289" s="62">
        <f t="shared" si="117"/>
        <v>758.41311743195581</v>
      </c>
      <c r="AF289" s="62">
        <f t="shared" si="118"/>
        <v>0</v>
      </c>
      <c r="AG289" s="62">
        <f t="shared" si="119"/>
        <v>0</v>
      </c>
      <c r="AH289" s="62" t="str">
        <f t="shared" si="120"/>
        <v/>
      </c>
      <c r="AI289" s="33" t="str">
        <f t="shared" si="121"/>
        <v/>
      </c>
      <c r="AJ289" s="33" t="str">
        <f t="shared" si="122"/>
        <v/>
      </c>
      <c r="AK289" s="34">
        <f t="shared" si="123"/>
        <v>758.41</v>
      </c>
      <c r="AL289" s="34">
        <f t="shared" si="124"/>
        <v>807.7</v>
      </c>
      <c r="AM289" s="32">
        <f t="shared" si="125"/>
        <v>0</v>
      </c>
      <c r="AN289" s="35">
        <f t="shared" si="126"/>
        <v>5.3758495219872974E-3</v>
      </c>
      <c r="AO289" s="32">
        <f t="shared" si="127"/>
        <v>0</v>
      </c>
      <c r="AP289" s="32">
        <f t="shared" si="128"/>
        <v>0</v>
      </c>
      <c r="AQ289" s="32">
        <f t="shared" si="129"/>
        <v>3500</v>
      </c>
      <c r="AR289" s="32">
        <f t="shared" si="130"/>
        <v>33115.450000000004</v>
      </c>
      <c r="AS289" s="32">
        <f t="shared" si="131"/>
        <v>-3500</v>
      </c>
      <c r="AT289" s="36">
        <f t="shared" si="132"/>
        <v>0</v>
      </c>
      <c r="AU289" s="33"/>
      <c r="AV289" s="33">
        <f t="shared" si="133"/>
        <v>0</v>
      </c>
      <c r="AX289">
        <v>0</v>
      </c>
      <c r="AY289" s="71" t="e">
        <f t="shared" si="134"/>
        <v>#DIV/0!</v>
      </c>
    </row>
    <row r="290" spans="1:51" ht="15" customHeight="1" x14ac:dyDescent="0.25">
      <c r="A290">
        <v>27</v>
      </c>
      <c r="B290">
        <v>3700</v>
      </c>
      <c r="C290" t="s">
        <v>2589</v>
      </c>
      <c r="D290" t="s">
        <v>2590</v>
      </c>
      <c r="E290" s="39" t="s">
        <v>841</v>
      </c>
      <c r="F290" s="32">
        <v>0</v>
      </c>
      <c r="G290" s="43">
        <v>394</v>
      </c>
      <c r="H290" s="47">
        <f t="shared" si="108"/>
        <v>2.5954962218255742</v>
      </c>
      <c r="I290">
        <v>72</v>
      </c>
      <c r="J290">
        <v>245</v>
      </c>
      <c r="K290" s="33">
        <f t="shared" si="109"/>
        <v>29.387799999999999</v>
      </c>
      <c r="L290" s="33">
        <v>544</v>
      </c>
      <c r="M290" s="33">
        <v>526</v>
      </c>
      <c r="N290" s="33">
        <v>496</v>
      </c>
      <c r="O290" s="33">
        <v>480</v>
      </c>
      <c r="P290" s="42">
        <v>437</v>
      </c>
      <c r="Q290" s="43">
        <v>384</v>
      </c>
      <c r="R290" s="40">
        <f t="shared" si="110"/>
        <v>544</v>
      </c>
      <c r="S290" s="34">
        <f t="shared" si="111"/>
        <v>27.57</v>
      </c>
      <c r="T290" s="43">
        <v>901600</v>
      </c>
      <c r="U290" s="43">
        <v>554873210</v>
      </c>
      <c r="V290" s="54">
        <f t="shared" si="112"/>
        <v>0.16248799999999999</v>
      </c>
      <c r="W290" s="32">
        <v>144</v>
      </c>
      <c r="X290">
        <v>505</v>
      </c>
      <c r="Y290">
        <f t="shared" si="113"/>
        <v>28.51</v>
      </c>
      <c r="Z290" s="46">
        <v>7396762</v>
      </c>
      <c r="AA290" s="41">
        <v>613466</v>
      </c>
      <c r="AB290" s="33">
        <f t="shared" si="114"/>
        <v>0.42007800000000001</v>
      </c>
      <c r="AC290" s="33" t="str">
        <f t="shared" si="115"/>
        <v/>
      </c>
      <c r="AD290" s="33" t="str">
        <f t="shared" si="116"/>
        <v/>
      </c>
      <c r="AE290" s="62">
        <f t="shared" si="117"/>
        <v>769.77241898816737</v>
      </c>
      <c r="AF290" s="62">
        <f t="shared" si="118"/>
        <v>0</v>
      </c>
      <c r="AG290" s="62">
        <f t="shared" si="119"/>
        <v>0</v>
      </c>
      <c r="AH290" s="62" t="str">
        <f t="shared" si="120"/>
        <v/>
      </c>
      <c r="AI290" s="33" t="str">
        <f t="shared" si="121"/>
        <v/>
      </c>
      <c r="AJ290" s="33" t="str">
        <f t="shared" si="122"/>
        <v/>
      </c>
      <c r="AK290" s="34">
        <f t="shared" si="123"/>
        <v>769.77</v>
      </c>
      <c r="AL290" s="34">
        <f t="shared" si="124"/>
        <v>819.8</v>
      </c>
      <c r="AM290" s="32">
        <f t="shared" si="125"/>
        <v>0</v>
      </c>
      <c r="AN290" s="35">
        <f t="shared" si="126"/>
        <v>5.3758495219872974E-3</v>
      </c>
      <c r="AO290" s="32">
        <f t="shared" si="127"/>
        <v>0</v>
      </c>
      <c r="AP290" s="32">
        <f t="shared" si="128"/>
        <v>0</v>
      </c>
      <c r="AQ290" s="32">
        <f t="shared" si="129"/>
        <v>3940</v>
      </c>
      <c r="AR290" s="32">
        <f t="shared" si="130"/>
        <v>30673.300000000003</v>
      </c>
      <c r="AS290" s="32">
        <f t="shared" si="131"/>
        <v>-3940</v>
      </c>
      <c r="AT290" s="36">
        <f t="shared" si="132"/>
        <v>0</v>
      </c>
      <c r="AU290" s="33"/>
      <c r="AV290" s="33">
        <f t="shared" si="133"/>
        <v>0</v>
      </c>
      <c r="AX290">
        <v>0</v>
      </c>
      <c r="AY290" s="71" t="e">
        <f t="shared" si="134"/>
        <v>#DIV/0!</v>
      </c>
    </row>
    <row r="291" spans="1:51" ht="15" customHeight="1" x14ac:dyDescent="0.25">
      <c r="A291">
        <v>27</v>
      </c>
      <c r="B291">
        <v>4100</v>
      </c>
      <c r="C291" t="s">
        <v>1053</v>
      </c>
      <c r="D291" t="s">
        <v>1054</v>
      </c>
      <c r="E291" s="39" t="s">
        <v>76</v>
      </c>
      <c r="F291" s="32">
        <v>0</v>
      </c>
      <c r="G291" s="43">
        <v>91975</v>
      </c>
      <c r="H291" s="47">
        <f t="shared" si="108"/>
        <v>4.9636697965031642</v>
      </c>
      <c r="I291">
        <v>1323</v>
      </c>
      <c r="J291">
        <v>39375</v>
      </c>
      <c r="K291" s="33">
        <f t="shared" si="109"/>
        <v>3.36</v>
      </c>
      <c r="L291" s="33">
        <v>81970</v>
      </c>
      <c r="M291" s="33">
        <v>81831</v>
      </c>
      <c r="N291" s="33">
        <v>86335</v>
      </c>
      <c r="O291" s="33">
        <v>85172</v>
      </c>
      <c r="P291" s="40">
        <v>82893</v>
      </c>
      <c r="Q291" s="43">
        <v>89987</v>
      </c>
      <c r="R291" s="40">
        <f t="shared" si="110"/>
        <v>89987</v>
      </c>
      <c r="S291" s="34">
        <f t="shared" si="111"/>
        <v>0</v>
      </c>
      <c r="T291" s="43">
        <v>5407185000</v>
      </c>
      <c r="U291" s="43">
        <v>17562122968</v>
      </c>
      <c r="V291" s="54">
        <f t="shared" si="112"/>
        <v>30.788903000000001</v>
      </c>
      <c r="W291" s="32">
        <v>18008</v>
      </c>
      <c r="X291">
        <v>88838</v>
      </c>
      <c r="Y291">
        <f t="shared" si="113"/>
        <v>20.27</v>
      </c>
      <c r="Z291" s="46">
        <v>216332604</v>
      </c>
      <c r="AA291" s="41">
        <v>88034341</v>
      </c>
      <c r="AB291" s="33">
        <f t="shared" si="114"/>
        <v>0.42007800000000001</v>
      </c>
      <c r="AC291" s="33" t="str">
        <f t="shared" si="115"/>
        <v/>
      </c>
      <c r="AD291" s="33" t="str">
        <f t="shared" si="116"/>
        <v/>
      </c>
      <c r="AE291" s="62">
        <f t="shared" si="117"/>
        <v>0</v>
      </c>
      <c r="AF291" s="62">
        <f t="shared" si="118"/>
        <v>0</v>
      </c>
      <c r="AG291" s="62">
        <f t="shared" si="119"/>
        <v>840.56149169554988</v>
      </c>
      <c r="AH291" s="62" t="str">
        <f t="shared" si="120"/>
        <v/>
      </c>
      <c r="AI291" s="33" t="str">
        <f t="shared" si="121"/>
        <v/>
      </c>
      <c r="AJ291" s="33" t="str">
        <f t="shared" si="122"/>
        <v/>
      </c>
      <c r="AK291" s="34">
        <f t="shared" si="123"/>
        <v>840.56</v>
      </c>
      <c r="AL291" s="34">
        <f t="shared" si="124"/>
        <v>895.19</v>
      </c>
      <c r="AM291" s="32">
        <f t="shared" si="125"/>
        <v>0</v>
      </c>
      <c r="AN291" s="35">
        <f t="shared" si="126"/>
        <v>5.3758495219872974E-3</v>
      </c>
      <c r="AO291" s="32">
        <f t="shared" si="127"/>
        <v>0</v>
      </c>
      <c r="AP291" s="32">
        <f t="shared" si="128"/>
        <v>0</v>
      </c>
      <c r="AQ291" s="32">
        <f t="shared" si="129"/>
        <v>919750</v>
      </c>
      <c r="AR291" s="32">
        <f t="shared" si="130"/>
        <v>4401717.05</v>
      </c>
      <c r="AS291" s="32">
        <f t="shared" si="131"/>
        <v>-919750</v>
      </c>
      <c r="AT291" s="36">
        <f t="shared" si="132"/>
        <v>0</v>
      </c>
      <c r="AU291" s="33"/>
      <c r="AV291" s="33">
        <f t="shared" si="133"/>
        <v>0</v>
      </c>
      <c r="AX291">
        <v>0</v>
      </c>
      <c r="AY291" s="71" t="e">
        <f t="shared" si="134"/>
        <v>#DIV/0!</v>
      </c>
    </row>
    <row r="292" spans="1:51" ht="15" customHeight="1" x14ac:dyDescent="0.25">
      <c r="A292">
        <v>27</v>
      </c>
      <c r="B292">
        <v>4200</v>
      </c>
      <c r="C292" t="s">
        <v>2019</v>
      </c>
      <c r="D292" t="s">
        <v>2020</v>
      </c>
      <c r="E292" s="39" t="s">
        <v>557</v>
      </c>
      <c r="F292" s="32">
        <v>1321738</v>
      </c>
      <c r="G292" s="43">
        <v>21545</v>
      </c>
      <c r="H292" s="47">
        <f t="shared" si="108"/>
        <v>4.3333464984243868</v>
      </c>
      <c r="I292">
        <v>139</v>
      </c>
      <c r="J292">
        <v>9417</v>
      </c>
      <c r="K292" s="33">
        <f t="shared" si="109"/>
        <v>1.4761</v>
      </c>
      <c r="L292" s="33">
        <v>23180</v>
      </c>
      <c r="M292" s="33">
        <v>23087</v>
      </c>
      <c r="N292" s="33">
        <v>21853</v>
      </c>
      <c r="O292" s="33">
        <v>20873</v>
      </c>
      <c r="P292" s="40">
        <v>20339</v>
      </c>
      <c r="Q292" s="43">
        <v>21986</v>
      </c>
      <c r="R292" s="40">
        <f t="shared" si="110"/>
        <v>23180</v>
      </c>
      <c r="S292" s="34">
        <f t="shared" si="111"/>
        <v>7.05</v>
      </c>
      <c r="T292" s="43">
        <v>679502600</v>
      </c>
      <c r="U292" s="43">
        <v>2825104757</v>
      </c>
      <c r="V292" s="54">
        <f t="shared" si="112"/>
        <v>24.052296999999999</v>
      </c>
      <c r="W292" s="32">
        <v>3863</v>
      </c>
      <c r="X292">
        <v>21402</v>
      </c>
      <c r="Y292">
        <f t="shared" si="113"/>
        <v>18.05</v>
      </c>
      <c r="Z292" s="46">
        <v>35780816</v>
      </c>
      <c r="AA292" s="41">
        <v>20999298</v>
      </c>
      <c r="AB292" s="33">
        <f t="shared" si="114"/>
        <v>0.42007800000000001</v>
      </c>
      <c r="AC292" s="33" t="str">
        <f t="shared" si="115"/>
        <v/>
      </c>
      <c r="AD292" s="33" t="str">
        <f t="shared" si="116"/>
        <v/>
      </c>
      <c r="AE292" s="62">
        <f t="shared" si="117"/>
        <v>0</v>
      </c>
      <c r="AF292" s="62">
        <f t="shared" si="118"/>
        <v>0</v>
      </c>
      <c r="AG292" s="62">
        <f t="shared" si="119"/>
        <v>825.23208310444988</v>
      </c>
      <c r="AH292" s="62" t="str">
        <f t="shared" si="120"/>
        <v/>
      </c>
      <c r="AI292" s="33" t="str">
        <f t="shared" si="121"/>
        <v/>
      </c>
      <c r="AJ292" s="33" t="str">
        <f t="shared" si="122"/>
        <v/>
      </c>
      <c r="AK292" s="34">
        <f t="shared" si="123"/>
        <v>825.23</v>
      </c>
      <c r="AL292" s="34">
        <f t="shared" si="124"/>
        <v>878.86</v>
      </c>
      <c r="AM292" s="32">
        <f t="shared" si="125"/>
        <v>3904305</v>
      </c>
      <c r="AN292" s="35">
        <f t="shared" si="126"/>
        <v>5.3758495219872974E-3</v>
      </c>
      <c r="AO292" s="32">
        <f t="shared" si="127"/>
        <v>13883.491572450168</v>
      </c>
      <c r="AP292" s="32">
        <f t="shared" si="128"/>
        <v>1335621</v>
      </c>
      <c r="AQ292" s="32">
        <f t="shared" si="129"/>
        <v>215450</v>
      </c>
      <c r="AR292" s="32">
        <f t="shared" si="130"/>
        <v>1049964.9000000001</v>
      </c>
      <c r="AS292" s="32">
        <f t="shared" si="131"/>
        <v>1106288</v>
      </c>
      <c r="AT292" s="36">
        <f t="shared" si="132"/>
        <v>1335621</v>
      </c>
      <c r="AU292" s="33"/>
      <c r="AV292" s="33">
        <f t="shared" si="133"/>
        <v>1</v>
      </c>
      <c r="AX292">
        <v>1321738</v>
      </c>
      <c r="AY292" s="71">
        <f t="shared" si="134"/>
        <v>1.05035945096532E-2</v>
      </c>
    </row>
    <row r="293" spans="1:51" ht="15" customHeight="1" x14ac:dyDescent="0.25">
      <c r="A293">
        <v>27</v>
      </c>
      <c r="B293">
        <v>4400</v>
      </c>
      <c r="C293" t="s">
        <v>1877</v>
      </c>
      <c r="D293" t="s">
        <v>1878</v>
      </c>
      <c r="E293" s="39" t="s">
        <v>486</v>
      </c>
      <c r="F293" s="32">
        <v>0</v>
      </c>
      <c r="G293" s="43">
        <v>71988</v>
      </c>
      <c r="H293" s="47">
        <f t="shared" si="108"/>
        <v>4.8572601079850797</v>
      </c>
      <c r="I293">
        <v>394</v>
      </c>
      <c r="J293">
        <v>28660</v>
      </c>
      <c r="K293" s="33">
        <f t="shared" si="109"/>
        <v>1.3747</v>
      </c>
      <c r="L293" s="33">
        <v>6275</v>
      </c>
      <c r="M293" s="33">
        <v>20525</v>
      </c>
      <c r="N293" s="33">
        <v>38736</v>
      </c>
      <c r="O293" s="33">
        <v>50365</v>
      </c>
      <c r="P293" s="40">
        <v>61567</v>
      </c>
      <c r="Q293" s="43">
        <v>70253</v>
      </c>
      <c r="R293" s="40">
        <f t="shared" si="110"/>
        <v>70253</v>
      </c>
      <c r="S293" s="34">
        <f t="shared" si="111"/>
        <v>0</v>
      </c>
      <c r="T293" s="43">
        <v>2621108900</v>
      </c>
      <c r="U293" s="43">
        <v>14832170914</v>
      </c>
      <c r="V293" s="54">
        <f t="shared" si="112"/>
        <v>17.671782</v>
      </c>
      <c r="W293" s="32">
        <v>10194</v>
      </c>
      <c r="X293">
        <v>70539</v>
      </c>
      <c r="Y293">
        <f t="shared" si="113"/>
        <v>14.45</v>
      </c>
      <c r="Z293" s="46">
        <v>168812662</v>
      </c>
      <c r="AA293" s="41">
        <v>47014132</v>
      </c>
      <c r="AB293" s="33">
        <f t="shared" si="114"/>
        <v>0.42007800000000001</v>
      </c>
      <c r="AC293" s="33" t="str">
        <f t="shared" si="115"/>
        <v/>
      </c>
      <c r="AD293" s="33" t="str">
        <f t="shared" si="116"/>
        <v/>
      </c>
      <c r="AE293" s="62">
        <f t="shared" si="117"/>
        <v>0</v>
      </c>
      <c r="AF293" s="62">
        <f t="shared" si="118"/>
        <v>0</v>
      </c>
      <c r="AG293" s="62">
        <f t="shared" si="119"/>
        <v>657.79212210669994</v>
      </c>
      <c r="AH293" s="62" t="str">
        <f t="shared" si="120"/>
        <v/>
      </c>
      <c r="AI293" s="33" t="str">
        <f t="shared" si="121"/>
        <v/>
      </c>
      <c r="AJ293" s="33" t="str">
        <f t="shared" si="122"/>
        <v/>
      </c>
      <c r="AK293" s="34">
        <f t="shared" si="123"/>
        <v>657.79</v>
      </c>
      <c r="AL293" s="34">
        <f t="shared" si="124"/>
        <v>700.54</v>
      </c>
      <c r="AM293" s="32">
        <f t="shared" si="125"/>
        <v>0</v>
      </c>
      <c r="AN293" s="35">
        <f t="shared" si="126"/>
        <v>5.3758495219872974E-3</v>
      </c>
      <c r="AO293" s="32">
        <f t="shared" si="127"/>
        <v>0</v>
      </c>
      <c r="AP293" s="32">
        <f t="shared" si="128"/>
        <v>0</v>
      </c>
      <c r="AQ293" s="32">
        <f t="shared" si="129"/>
        <v>719880</v>
      </c>
      <c r="AR293" s="32">
        <f t="shared" si="130"/>
        <v>2350706.6</v>
      </c>
      <c r="AS293" s="32">
        <f t="shared" si="131"/>
        <v>-719880</v>
      </c>
      <c r="AT293" s="36">
        <f t="shared" si="132"/>
        <v>0</v>
      </c>
      <c r="AU293" s="33"/>
      <c r="AV293" s="33">
        <f t="shared" si="133"/>
        <v>0</v>
      </c>
      <c r="AX293">
        <v>0</v>
      </c>
      <c r="AY293" s="71" t="e">
        <f t="shared" si="134"/>
        <v>#DIV/0!</v>
      </c>
    </row>
    <row r="294" spans="1:51" ht="15" customHeight="1" x14ac:dyDescent="0.25">
      <c r="A294">
        <v>27</v>
      </c>
      <c r="B294">
        <v>4500</v>
      </c>
      <c r="C294" t="s">
        <v>1917</v>
      </c>
      <c r="D294" t="s">
        <v>1918</v>
      </c>
      <c r="E294" s="39" t="s">
        <v>506</v>
      </c>
      <c r="F294" s="32">
        <v>0</v>
      </c>
      <c r="G294" s="43">
        <v>7646</v>
      </c>
      <c r="H294" s="47">
        <f t="shared" si="108"/>
        <v>3.8834342936830093</v>
      </c>
      <c r="I294">
        <v>13</v>
      </c>
      <c r="J294">
        <v>2484</v>
      </c>
      <c r="K294" s="33">
        <f t="shared" si="109"/>
        <v>0.52329999999999999</v>
      </c>
      <c r="L294" s="33">
        <v>2396</v>
      </c>
      <c r="M294" s="33">
        <v>2623</v>
      </c>
      <c r="N294" s="33">
        <v>3096</v>
      </c>
      <c r="O294" s="33">
        <v>4005</v>
      </c>
      <c r="P294" s="40">
        <v>4892</v>
      </c>
      <c r="Q294" s="43">
        <v>6837</v>
      </c>
      <c r="R294" s="40">
        <f t="shared" si="110"/>
        <v>6837</v>
      </c>
      <c r="S294" s="34">
        <f t="shared" si="111"/>
        <v>0</v>
      </c>
      <c r="T294" s="43">
        <v>289373000</v>
      </c>
      <c r="U294" s="43">
        <v>2902741417</v>
      </c>
      <c r="V294" s="54">
        <f t="shared" si="112"/>
        <v>9.9689549999999993</v>
      </c>
      <c r="W294" s="32">
        <v>752</v>
      </c>
      <c r="X294">
        <v>6858</v>
      </c>
      <c r="Y294">
        <f t="shared" si="113"/>
        <v>10.97</v>
      </c>
      <c r="Z294" s="46">
        <v>33973623</v>
      </c>
      <c r="AA294" s="41">
        <v>6686324</v>
      </c>
      <c r="AB294" s="33">
        <f t="shared" si="114"/>
        <v>0.42007800000000001</v>
      </c>
      <c r="AC294" s="33" t="str">
        <f t="shared" si="115"/>
        <v/>
      </c>
      <c r="AD294" s="33" t="str">
        <f t="shared" si="116"/>
        <v/>
      </c>
      <c r="AE294" s="62">
        <f t="shared" si="117"/>
        <v>0</v>
      </c>
      <c r="AF294" s="62">
        <f t="shared" si="118"/>
        <v>681.55987563874999</v>
      </c>
      <c r="AG294" s="62">
        <f t="shared" si="119"/>
        <v>0</v>
      </c>
      <c r="AH294" s="62" t="str">
        <f t="shared" si="120"/>
        <v/>
      </c>
      <c r="AI294" s="33" t="str">
        <f t="shared" si="121"/>
        <v/>
      </c>
      <c r="AJ294" s="33" t="str">
        <f t="shared" si="122"/>
        <v/>
      </c>
      <c r="AK294" s="34">
        <f t="shared" si="123"/>
        <v>681.56</v>
      </c>
      <c r="AL294" s="34">
        <f t="shared" si="124"/>
        <v>725.86</v>
      </c>
      <c r="AM294" s="32">
        <f t="shared" si="125"/>
        <v>0</v>
      </c>
      <c r="AN294" s="35">
        <f t="shared" si="126"/>
        <v>5.3758495219872974E-3</v>
      </c>
      <c r="AO294" s="32">
        <f t="shared" si="127"/>
        <v>0</v>
      </c>
      <c r="AP294" s="32">
        <f t="shared" si="128"/>
        <v>0</v>
      </c>
      <c r="AQ294" s="32">
        <f t="shared" si="129"/>
        <v>76460</v>
      </c>
      <c r="AR294" s="32">
        <f t="shared" si="130"/>
        <v>334316.2</v>
      </c>
      <c r="AS294" s="32">
        <f t="shared" si="131"/>
        <v>-76460</v>
      </c>
      <c r="AT294" s="36">
        <f t="shared" si="132"/>
        <v>0</v>
      </c>
      <c r="AU294" s="33"/>
      <c r="AV294" s="33">
        <f t="shared" si="133"/>
        <v>0</v>
      </c>
      <c r="AX294">
        <v>0</v>
      </c>
      <c r="AY294" s="71" t="e">
        <f t="shared" si="134"/>
        <v>#DIV/0!</v>
      </c>
    </row>
    <row r="295" spans="1:51" ht="15" customHeight="1" x14ac:dyDescent="0.25">
      <c r="A295">
        <v>27</v>
      </c>
      <c r="B295">
        <v>4600</v>
      </c>
      <c r="C295" t="s">
        <v>2091</v>
      </c>
      <c r="D295" t="s">
        <v>2092</v>
      </c>
      <c r="E295" s="39" t="s">
        <v>593</v>
      </c>
      <c r="F295" s="32">
        <v>0</v>
      </c>
      <c r="G295" s="43">
        <v>8382</v>
      </c>
      <c r="H295" s="47">
        <f t="shared" si="108"/>
        <v>3.9233476564978256</v>
      </c>
      <c r="I295">
        <v>551</v>
      </c>
      <c r="J295">
        <v>3449</v>
      </c>
      <c r="K295" s="33">
        <f t="shared" si="109"/>
        <v>15.9756</v>
      </c>
      <c r="L295" s="33">
        <v>6787</v>
      </c>
      <c r="M295" s="33">
        <v>6845</v>
      </c>
      <c r="N295" s="33">
        <v>7285</v>
      </c>
      <c r="O295" s="33">
        <v>7538</v>
      </c>
      <c r="P295" s="40">
        <v>7437</v>
      </c>
      <c r="Q295" s="43">
        <v>8315</v>
      </c>
      <c r="R295" s="40">
        <f t="shared" si="110"/>
        <v>8315</v>
      </c>
      <c r="S295" s="34">
        <f t="shared" si="111"/>
        <v>0</v>
      </c>
      <c r="T295" s="43">
        <v>115264300</v>
      </c>
      <c r="U295" s="43">
        <v>5324277669</v>
      </c>
      <c r="V295" s="54">
        <f t="shared" si="112"/>
        <v>2.1648809999999998</v>
      </c>
      <c r="W295" s="32">
        <v>1335</v>
      </c>
      <c r="X295">
        <v>8205</v>
      </c>
      <c r="Y295">
        <f t="shared" si="113"/>
        <v>16.27</v>
      </c>
      <c r="Z295" s="46">
        <v>61207053</v>
      </c>
      <c r="AA295" s="41">
        <v>9631633</v>
      </c>
      <c r="AB295" s="33">
        <f t="shared" si="114"/>
        <v>0.42007800000000001</v>
      </c>
      <c r="AC295" s="33" t="str">
        <f t="shared" si="115"/>
        <v/>
      </c>
      <c r="AD295" s="33" t="str">
        <f t="shared" si="116"/>
        <v/>
      </c>
      <c r="AE295" s="62">
        <f t="shared" si="117"/>
        <v>0</v>
      </c>
      <c r="AF295" s="62">
        <f t="shared" si="118"/>
        <v>717.33170915724997</v>
      </c>
      <c r="AG295" s="62">
        <f t="shared" si="119"/>
        <v>0</v>
      </c>
      <c r="AH295" s="62" t="str">
        <f t="shared" si="120"/>
        <v/>
      </c>
      <c r="AI295" s="33" t="str">
        <f t="shared" si="121"/>
        <v/>
      </c>
      <c r="AJ295" s="33" t="str">
        <f t="shared" si="122"/>
        <v/>
      </c>
      <c r="AK295" s="34">
        <f t="shared" si="123"/>
        <v>717.33</v>
      </c>
      <c r="AL295" s="34">
        <f t="shared" si="124"/>
        <v>763.95</v>
      </c>
      <c r="AM295" s="32">
        <f t="shared" si="125"/>
        <v>0</v>
      </c>
      <c r="AN295" s="35">
        <f t="shared" si="126"/>
        <v>5.3758495219872974E-3</v>
      </c>
      <c r="AO295" s="32">
        <f t="shared" si="127"/>
        <v>0</v>
      </c>
      <c r="AP295" s="32">
        <f t="shared" si="128"/>
        <v>0</v>
      </c>
      <c r="AQ295" s="32">
        <f t="shared" si="129"/>
        <v>83820</v>
      </c>
      <c r="AR295" s="32">
        <f t="shared" si="130"/>
        <v>481581.65</v>
      </c>
      <c r="AS295" s="32">
        <f t="shared" si="131"/>
        <v>-83820</v>
      </c>
      <c r="AT295" s="36">
        <f t="shared" si="132"/>
        <v>0</v>
      </c>
      <c r="AU295" s="33"/>
      <c r="AV295" s="33">
        <f t="shared" si="133"/>
        <v>0</v>
      </c>
      <c r="AX295">
        <v>0</v>
      </c>
      <c r="AY295" s="71" t="e">
        <f t="shared" si="134"/>
        <v>#DIV/0!</v>
      </c>
    </row>
    <row r="296" spans="1:51" ht="15" customHeight="1" x14ac:dyDescent="0.25">
      <c r="A296">
        <v>27</v>
      </c>
      <c r="B296">
        <v>4700</v>
      </c>
      <c r="C296" t="s">
        <v>2157</v>
      </c>
      <c r="D296" t="s">
        <v>2158</v>
      </c>
      <c r="E296" s="39" t="s">
        <v>626</v>
      </c>
      <c r="F296" s="32">
        <v>0</v>
      </c>
      <c r="G296" s="43">
        <v>80038</v>
      </c>
      <c r="H296" s="47">
        <f t="shared" si="108"/>
        <v>4.9032962278925103</v>
      </c>
      <c r="I296">
        <v>615</v>
      </c>
      <c r="J296">
        <v>33718</v>
      </c>
      <c r="K296" s="33">
        <f t="shared" si="109"/>
        <v>1.8239999999999998</v>
      </c>
      <c r="L296" s="33">
        <v>18077</v>
      </c>
      <c r="M296" s="33">
        <v>31615</v>
      </c>
      <c r="N296" s="33">
        <v>50889</v>
      </c>
      <c r="O296" s="33">
        <v>65894</v>
      </c>
      <c r="P296" s="40">
        <v>70576</v>
      </c>
      <c r="Q296" s="43">
        <v>81026</v>
      </c>
      <c r="R296" s="40">
        <f t="shared" si="110"/>
        <v>81026</v>
      </c>
      <c r="S296" s="34">
        <f t="shared" si="111"/>
        <v>1.22</v>
      </c>
      <c r="T296" s="43">
        <v>3233390800</v>
      </c>
      <c r="U296" s="43">
        <v>18253580258</v>
      </c>
      <c r="V296" s="54">
        <f t="shared" si="112"/>
        <v>17.713735</v>
      </c>
      <c r="W296" s="32">
        <v>13452</v>
      </c>
      <c r="X296">
        <v>79526</v>
      </c>
      <c r="Y296">
        <f t="shared" si="113"/>
        <v>16.920000000000002</v>
      </c>
      <c r="Z296" s="46">
        <v>213137424</v>
      </c>
      <c r="AA296" s="41">
        <v>52665687</v>
      </c>
      <c r="AB296" s="33">
        <f t="shared" si="114"/>
        <v>0.42007800000000001</v>
      </c>
      <c r="AC296" s="33" t="str">
        <f t="shared" si="115"/>
        <v/>
      </c>
      <c r="AD296" s="33" t="str">
        <f t="shared" si="116"/>
        <v/>
      </c>
      <c r="AE296" s="62">
        <f t="shared" si="117"/>
        <v>0</v>
      </c>
      <c r="AF296" s="62">
        <f t="shared" si="118"/>
        <v>0</v>
      </c>
      <c r="AG296" s="62">
        <f t="shared" si="119"/>
        <v>708.45190923474991</v>
      </c>
      <c r="AH296" s="62" t="str">
        <f t="shared" si="120"/>
        <v/>
      </c>
      <c r="AI296" s="33" t="str">
        <f t="shared" si="121"/>
        <v/>
      </c>
      <c r="AJ296" s="33" t="str">
        <f t="shared" si="122"/>
        <v/>
      </c>
      <c r="AK296" s="34">
        <f t="shared" si="123"/>
        <v>708.45</v>
      </c>
      <c r="AL296" s="34">
        <f t="shared" si="124"/>
        <v>754.49</v>
      </c>
      <c r="AM296" s="32">
        <f t="shared" si="125"/>
        <v>0</v>
      </c>
      <c r="AN296" s="35">
        <f t="shared" si="126"/>
        <v>5.3758495219872974E-3</v>
      </c>
      <c r="AO296" s="32">
        <f t="shared" si="127"/>
        <v>0</v>
      </c>
      <c r="AP296" s="32">
        <f t="shared" si="128"/>
        <v>0</v>
      </c>
      <c r="AQ296" s="32">
        <f t="shared" si="129"/>
        <v>800380</v>
      </c>
      <c r="AR296" s="32">
        <f t="shared" si="130"/>
        <v>2633284.35</v>
      </c>
      <c r="AS296" s="32">
        <f t="shared" si="131"/>
        <v>-800380</v>
      </c>
      <c r="AT296" s="36">
        <f t="shared" si="132"/>
        <v>0</v>
      </c>
      <c r="AU296" s="33"/>
      <c r="AV296" s="33">
        <f t="shared" si="133"/>
        <v>0</v>
      </c>
      <c r="AX296">
        <v>0</v>
      </c>
      <c r="AY296" s="71" t="e">
        <f t="shared" si="134"/>
        <v>#DIV/0!</v>
      </c>
    </row>
    <row r="297" spans="1:51" ht="15" customHeight="1" x14ac:dyDescent="0.25">
      <c r="A297">
        <v>27</v>
      </c>
      <c r="B297">
        <v>4900</v>
      </c>
      <c r="C297" t="s">
        <v>1089</v>
      </c>
      <c r="D297" t="s">
        <v>1090</v>
      </c>
      <c r="E297" s="39" t="s">
        <v>94</v>
      </c>
      <c r="F297" s="32">
        <v>935178</v>
      </c>
      <c r="G297" s="43">
        <v>84753</v>
      </c>
      <c r="H297" s="47">
        <f t="shared" si="108"/>
        <v>4.9281550798590299</v>
      </c>
      <c r="I297">
        <v>854</v>
      </c>
      <c r="J297">
        <v>30202</v>
      </c>
      <c r="K297" s="33">
        <f t="shared" si="109"/>
        <v>2.8275999999999999</v>
      </c>
      <c r="L297" s="33">
        <v>26230</v>
      </c>
      <c r="M297" s="33">
        <v>43332</v>
      </c>
      <c r="N297" s="33">
        <v>56381</v>
      </c>
      <c r="O297" s="33">
        <v>67388</v>
      </c>
      <c r="P297" s="40">
        <v>75781</v>
      </c>
      <c r="Q297" s="43">
        <v>86478</v>
      </c>
      <c r="R297" s="40">
        <f t="shared" si="110"/>
        <v>86478</v>
      </c>
      <c r="S297" s="34">
        <f t="shared" si="111"/>
        <v>1.99</v>
      </c>
      <c r="T297" s="43">
        <v>2499126400</v>
      </c>
      <c r="U297" s="43">
        <v>10956304144</v>
      </c>
      <c r="V297" s="54">
        <f t="shared" si="112"/>
        <v>22.809940000000001</v>
      </c>
      <c r="W297" s="32">
        <v>10565</v>
      </c>
      <c r="X297">
        <v>84349</v>
      </c>
      <c r="Y297">
        <f t="shared" si="113"/>
        <v>12.53</v>
      </c>
      <c r="Z297" s="46">
        <v>142798561</v>
      </c>
      <c r="AA297" s="41">
        <v>69925223</v>
      </c>
      <c r="AB297" s="33">
        <f t="shared" si="114"/>
        <v>0.42007800000000001</v>
      </c>
      <c r="AC297" s="33" t="str">
        <f t="shared" si="115"/>
        <v/>
      </c>
      <c r="AD297" s="33" t="str">
        <f t="shared" si="116"/>
        <v/>
      </c>
      <c r="AE297" s="62">
        <f t="shared" si="117"/>
        <v>0</v>
      </c>
      <c r="AF297" s="62">
        <f t="shared" si="118"/>
        <v>0</v>
      </c>
      <c r="AG297" s="62">
        <f t="shared" si="119"/>
        <v>702.23279616899981</v>
      </c>
      <c r="AH297" s="62" t="str">
        <f t="shared" si="120"/>
        <v/>
      </c>
      <c r="AI297" s="33" t="str">
        <f t="shared" si="121"/>
        <v/>
      </c>
      <c r="AJ297" s="33" t="str">
        <f t="shared" si="122"/>
        <v/>
      </c>
      <c r="AK297" s="34">
        <f t="shared" si="123"/>
        <v>702.23</v>
      </c>
      <c r="AL297" s="34">
        <f t="shared" si="124"/>
        <v>747.87</v>
      </c>
      <c r="AM297" s="32">
        <f t="shared" si="125"/>
        <v>3397692</v>
      </c>
      <c r="AN297" s="35">
        <f t="shared" si="126"/>
        <v>5.3758495219872974E-3</v>
      </c>
      <c r="AO297" s="32">
        <f t="shared" si="127"/>
        <v>13238.104709787027</v>
      </c>
      <c r="AP297" s="32">
        <f t="shared" si="128"/>
        <v>948416</v>
      </c>
      <c r="AQ297" s="32">
        <f t="shared" si="129"/>
        <v>847530</v>
      </c>
      <c r="AR297" s="32">
        <f t="shared" si="130"/>
        <v>3496261.1500000004</v>
      </c>
      <c r="AS297" s="32">
        <f t="shared" si="131"/>
        <v>87648</v>
      </c>
      <c r="AT297" s="36">
        <f t="shared" si="132"/>
        <v>948416</v>
      </c>
      <c r="AU297" s="33"/>
      <c r="AV297" s="33">
        <f t="shared" si="133"/>
        <v>1</v>
      </c>
      <c r="AX297">
        <v>935178</v>
      </c>
      <c r="AY297" s="71">
        <f t="shared" si="134"/>
        <v>1.4155593908325473E-2</v>
      </c>
    </row>
    <row r="298" spans="1:51" ht="15" customHeight="1" x14ac:dyDescent="0.25">
      <c r="A298">
        <v>27</v>
      </c>
      <c r="B298">
        <v>5000</v>
      </c>
      <c r="C298" t="s">
        <v>1545</v>
      </c>
      <c r="D298" t="s">
        <v>1546</v>
      </c>
      <c r="E298" s="39" t="s">
        <v>320</v>
      </c>
      <c r="F298" s="32">
        <v>0</v>
      </c>
      <c r="G298" s="43">
        <v>709</v>
      </c>
      <c r="H298" s="47">
        <f t="shared" si="108"/>
        <v>2.8506462351830666</v>
      </c>
      <c r="I298">
        <v>47</v>
      </c>
      <c r="J298">
        <v>340</v>
      </c>
      <c r="K298" s="33">
        <f t="shared" si="109"/>
        <v>13.823499999999999</v>
      </c>
      <c r="L298" s="33">
        <v>587</v>
      </c>
      <c r="M298" s="33">
        <v>653</v>
      </c>
      <c r="N298" s="33">
        <v>614</v>
      </c>
      <c r="O298" s="33">
        <v>729</v>
      </c>
      <c r="P298" s="42">
        <v>688</v>
      </c>
      <c r="Q298" s="43">
        <v>726</v>
      </c>
      <c r="R298" s="40">
        <f t="shared" si="110"/>
        <v>729</v>
      </c>
      <c r="S298" s="34">
        <f t="shared" si="111"/>
        <v>2.74</v>
      </c>
      <c r="T298" s="43">
        <v>19902900</v>
      </c>
      <c r="U298" s="43">
        <v>649529735</v>
      </c>
      <c r="V298" s="54">
        <f t="shared" si="112"/>
        <v>3.0642019999999999</v>
      </c>
      <c r="W298" s="32">
        <v>138</v>
      </c>
      <c r="X298">
        <v>720</v>
      </c>
      <c r="Y298">
        <f t="shared" si="113"/>
        <v>19.170000000000002</v>
      </c>
      <c r="Z298" s="46">
        <v>7569636</v>
      </c>
      <c r="AA298" s="41">
        <v>818102</v>
      </c>
      <c r="AB298" s="33">
        <f t="shared" si="114"/>
        <v>0.42007800000000001</v>
      </c>
      <c r="AC298" s="33" t="str">
        <f t="shared" si="115"/>
        <v/>
      </c>
      <c r="AD298" s="33" t="str">
        <f t="shared" si="116"/>
        <v/>
      </c>
      <c r="AE298" s="62">
        <f t="shared" si="117"/>
        <v>826.12918848853019</v>
      </c>
      <c r="AF298" s="62">
        <f t="shared" si="118"/>
        <v>0</v>
      </c>
      <c r="AG298" s="62">
        <f t="shared" si="119"/>
        <v>0</v>
      </c>
      <c r="AH298" s="62" t="str">
        <f t="shared" si="120"/>
        <v/>
      </c>
      <c r="AI298" s="33" t="str">
        <f t="shared" si="121"/>
        <v/>
      </c>
      <c r="AJ298" s="33" t="str">
        <f t="shared" si="122"/>
        <v/>
      </c>
      <c r="AK298" s="34">
        <f t="shared" si="123"/>
        <v>826.13</v>
      </c>
      <c r="AL298" s="34">
        <f t="shared" si="124"/>
        <v>879.82</v>
      </c>
      <c r="AM298" s="32">
        <f t="shared" si="125"/>
        <v>0</v>
      </c>
      <c r="AN298" s="35">
        <f t="shared" si="126"/>
        <v>5.3758495219872974E-3</v>
      </c>
      <c r="AO298" s="32">
        <f t="shared" si="127"/>
        <v>0</v>
      </c>
      <c r="AP298" s="32">
        <f t="shared" si="128"/>
        <v>0</v>
      </c>
      <c r="AQ298" s="32">
        <f t="shared" si="129"/>
        <v>7090</v>
      </c>
      <c r="AR298" s="32">
        <f t="shared" si="130"/>
        <v>40905.100000000006</v>
      </c>
      <c r="AS298" s="32">
        <f t="shared" si="131"/>
        <v>-7090</v>
      </c>
      <c r="AT298" s="36">
        <f t="shared" si="132"/>
        <v>0</v>
      </c>
      <c r="AU298" s="33"/>
      <c r="AV298" s="33">
        <f t="shared" si="133"/>
        <v>0</v>
      </c>
      <c r="AX298">
        <v>0</v>
      </c>
      <c r="AY298" s="71" t="e">
        <f t="shared" si="134"/>
        <v>#DIV/0!</v>
      </c>
    </row>
    <row r="299" spans="1:51" ht="15" customHeight="1" x14ac:dyDescent="0.25">
      <c r="A299">
        <v>27</v>
      </c>
      <c r="B299">
        <v>5200</v>
      </c>
      <c r="C299" t="s">
        <v>1957</v>
      </c>
      <c r="D299" t="s">
        <v>1958</v>
      </c>
      <c r="E299" s="39" t="s">
        <v>526</v>
      </c>
      <c r="F299" s="32">
        <v>0</v>
      </c>
      <c r="G299" s="43">
        <v>56162</v>
      </c>
      <c r="H299" s="47">
        <f t="shared" si="108"/>
        <v>4.7494425651740606</v>
      </c>
      <c r="I299">
        <v>594</v>
      </c>
      <c r="J299">
        <v>24595</v>
      </c>
      <c r="K299" s="33">
        <f t="shared" si="109"/>
        <v>2.4150999999999998</v>
      </c>
      <c r="L299" s="33">
        <v>35776</v>
      </c>
      <c r="M299" s="33">
        <v>38683</v>
      </c>
      <c r="N299" s="33">
        <v>48370</v>
      </c>
      <c r="O299" s="33">
        <v>51301</v>
      </c>
      <c r="P299" s="40">
        <v>49734</v>
      </c>
      <c r="Q299" s="43">
        <v>53781</v>
      </c>
      <c r="R299" s="40">
        <f t="shared" si="110"/>
        <v>53781</v>
      </c>
      <c r="S299" s="34">
        <f t="shared" si="111"/>
        <v>0</v>
      </c>
      <c r="T299" s="43">
        <v>2151193000</v>
      </c>
      <c r="U299" s="43">
        <v>13736977037</v>
      </c>
      <c r="V299" s="54">
        <f t="shared" si="112"/>
        <v>15.659872</v>
      </c>
      <c r="W299" s="32">
        <v>11839</v>
      </c>
      <c r="X299">
        <v>53256</v>
      </c>
      <c r="Y299">
        <f t="shared" si="113"/>
        <v>22.23</v>
      </c>
      <c r="Z299" s="46">
        <v>162698755</v>
      </c>
      <c r="AA299" s="41">
        <v>55160940</v>
      </c>
      <c r="AB299" s="33">
        <f t="shared" si="114"/>
        <v>0.42007800000000001</v>
      </c>
      <c r="AC299" s="33" t="str">
        <f t="shared" si="115"/>
        <v/>
      </c>
      <c r="AD299" s="33" t="str">
        <f t="shared" si="116"/>
        <v/>
      </c>
      <c r="AE299" s="62">
        <f t="shared" si="117"/>
        <v>0</v>
      </c>
      <c r="AF299" s="62">
        <f t="shared" si="118"/>
        <v>0</v>
      </c>
      <c r="AG299" s="62">
        <f t="shared" si="119"/>
        <v>757.65296494319989</v>
      </c>
      <c r="AH299" s="62" t="str">
        <f t="shared" si="120"/>
        <v/>
      </c>
      <c r="AI299" s="33" t="str">
        <f t="shared" si="121"/>
        <v/>
      </c>
      <c r="AJ299" s="33" t="str">
        <f t="shared" si="122"/>
        <v/>
      </c>
      <c r="AK299" s="34">
        <f t="shared" si="123"/>
        <v>757.65</v>
      </c>
      <c r="AL299" s="34">
        <f t="shared" si="124"/>
        <v>806.89</v>
      </c>
      <c r="AM299" s="32">
        <f t="shared" si="125"/>
        <v>0</v>
      </c>
      <c r="AN299" s="35">
        <f t="shared" si="126"/>
        <v>5.3758495219872974E-3</v>
      </c>
      <c r="AO299" s="32">
        <f t="shared" si="127"/>
        <v>0</v>
      </c>
      <c r="AP299" s="32">
        <f t="shared" si="128"/>
        <v>0</v>
      </c>
      <c r="AQ299" s="32">
        <f t="shared" si="129"/>
        <v>561620</v>
      </c>
      <c r="AR299" s="32">
        <f t="shared" si="130"/>
        <v>2758047</v>
      </c>
      <c r="AS299" s="32">
        <f t="shared" si="131"/>
        <v>-561620</v>
      </c>
      <c r="AT299" s="36">
        <f t="shared" si="132"/>
        <v>0</v>
      </c>
      <c r="AU299" s="33"/>
      <c r="AV299" s="33">
        <f t="shared" si="133"/>
        <v>0</v>
      </c>
      <c r="AX299">
        <v>0</v>
      </c>
      <c r="AY299" s="71" t="e">
        <f t="shared" si="134"/>
        <v>#DIV/0!</v>
      </c>
    </row>
    <row r="300" spans="1:51" ht="15" customHeight="1" x14ac:dyDescent="0.25">
      <c r="A300">
        <v>27</v>
      </c>
      <c r="B300">
        <v>5300</v>
      </c>
      <c r="C300" t="s">
        <v>2303</v>
      </c>
      <c r="D300" t="s">
        <v>2304</v>
      </c>
      <c r="E300" s="39" t="s">
        <v>698</v>
      </c>
      <c r="F300" s="32">
        <v>0</v>
      </c>
      <c r="G300" s="43">
        <v>7952</v>
      </c>
      <c r="H300" s="47">
        <f t="shared" si="108"/>
        <v>3.900476371389257</v>
      </c>
      <c r="I300">
        <v>230</v>
      </c>
      <c r="J300">
        <v>3021</v>
      </c>
      <c r="K300" s="33">
        <f t="shared" si="109"/>
        <v>7.6133999999999995</v>
      </c>
      <c r="L300" s="33">
        <v>4223</v>
      </c>
      <c r="M300" s="33">
        <v>4646</v>
      </c>
      <c r="N300" s="33">
        <v>5917</v>
      </c>
      <c r="O300" s="33">
        <v>7400</v>
      </c>
      <c r="P300" s="40">
        <v>7307</v>
      </c>
      <c r="Q300" s="43">
        <v>7783</v>
      </c>
      <c r="R300" s="40">
        <f t="shared" si="110"/>
        <v>7783</v>
      </c>
      <c r="S300" s="34">
        <f t="shared" si="111"/>
        <v>0</v>
      </c>
      <c r="T300" s="43">
        <v>71830300</v>
      </c>
      <c r="U300" s="43">
        <v>3017253347</v>
      </c>
      <c r="V300" s="54">
        <f t="shared" si="112"/>
        <v>2.380652</v>
      </c>
      <c r="W300" s="32">
        <v>1395</v>
      </c>
      <c r="X300">
        <v>7679</v>
      </c>
      <c r="Y300">
        <f t="shared" si="113"/>
        <v>18.170000000000002</v>
      </c>
      <c r="Z300" s="46">
        <v>34200352</v>
      </c>
      <c r="AA300" s="41">
        <v>7593971</v>
      </c>
      <c r="AB300" s="33">
        <f t="shared" si="114"/>
        <v>0.42007800000000001</v>
      </c>
      <c r="AC300" s="33" t="str">
        <f t="shared" si="115"/>
        <v/>
      </c>
      <c r="AD300" s="33" t="str">
        <f t="shared" si="116"/>
        <v/>
      </c>
      <c r="AE300" s="62">
        <f t="shared" si="117"/>
        <v>0</v>
      </c>
      <c r="AF300" s="62">
        <f t="shared" si="118"/>
        <v>655.50488287699989</v>
      </c>
      <c r="AG300" s="62">
        <f t="shared" si="119"/>
        <v>0</v>
      </c>
      <c r="AH300" s="62" t="str">
        <f t="shared" si="120"/>
        <v/>
      </c>
      <c r="AI300" s="33" t="str">
        <f t="shared" si="121"/>
        <v/>
      </c>
      <c r="AJ300" s="33" t="str">
        <f t="shared" si="122"/>
        <v/>
      </c>
      <c r="AK300" s="34">
        <f t="shared" si="123"/>
        <v>655.5</v>
      </c>
      <c r="AL300" s="34">
        <f t="shared" si="124"/>
        <v>698.1</v>
      </c>
      <c r="AM300" s="32">
        <f t="shared" si="125"/>
        <v>0</v>
      </c>
      <c r="AN300" s="35">
        <f t="shared" si="126"/>
        <v>5.3758495219872974E-3</v>
      </c>
      <c r="AO300" s="32">
        <f t="shared" si="127"/>
        <v>0</v>
      </c>
      <c r="AP300" s="32">
        <f t="shared" si="128"/>
        <v>0</v>
      </c>
      <c r="AQ300" s="32">
        <f t="shared" si="129"/>
        <v>79520</v>
      </c>
      <c r="AR300" s="32">
        <f t="shared" si="130"/>
        <v>379698.55000000005</v>
      </c>
      <c r="AS300" s="32">
        <f t="shared" si="131"/>
        <v>-79520</v>
      </c>
      <c r="AT300" s="36">
        <f t="shared" si="132"/>
        <v>0</v>
      </c>
      <c r="AU300" s="33"/>
      <c r="AV300" s="33">
        <f t="shared" si="133"/>
        <v>0</v>
      </c>
      <c r="AX300">
        <v>0</v>
      </c>
      <c r="AY300" s="71" t="e">
        <f t="shared" si="134"/>
        <v>#DIV/0!</v>
      </c>
    </row>
    <row r="301" spans="1:51" ht="15" customHeight="1" x14ac:dyDescent="0.25">
      <c r="A301">
        <v>27</v>
      </c>
      <c r="B301">
        <v>5400</v>
      </c>
      <c r="C301" t="s">
        <v>1669</v>
      </c>
      <c r="D301" t="s">
        <v>1670</v>
      </c>
      <c r="E301" s="39" t="s">
        <v>382</v>
      </c>
      <c r="F301" s="32">
        <v>0</v>
      </c>
      <c r="G301" s="43">
        <v>3933</v>
      </c>
      <c r="H301" s="47">
        <f t="shared" si="108"/>
        <v>3.5947239464097467</v>
      </c>
      <c r="I301">
        <v>134</v>
      </c>
      <c r="J301">
        <v>1360</v>
      </c>
      <c r="K301" s="33">
        <f t="shared" si="109"/>
        <v>9.8529</v>
      </c>
      <c r="L301" s="33">
        <v>1993</v>
      </c>
      <c r="M301" s="33">
        <v>2640</v>
      </c>
      <c r="N301" s="33">
        <v>2822</v>
      </c>
      <c r="O301" s="33">
        <v>3236</v>
      </c>
      <c r="P301" s="40">
        <v>3504</v>
      </c>
      <c r="Q301" s="43">
        <v>3755</v>
      </c>
      <c r="R301" s="40">
        <f t="shared" si="110"/>
        <v>3755</v>
      </c>
      <c r="S301" s="34">
        <f t="shared" si="111"/>
        <v>0</v>
      </c>
      <c r="T301" s="43">
        <v>49390200</v>
      </c>
      <c r="U301" s="43">
        <v>1244865994</v>
      </c>
      <c r="V301" s="54">
        <f t="shared" si="112"/>
        <v>3.967511</v>
      </c>
      <c r="W301" s="32">
        <v>740</v>
      </c>
      <c r="X301">
        <v>3695</v>
      </c>
      <c r="Y301">
        <f t="shared" si="113"/>
        <v>20.03</v>
      </c>
      <c r="Z301" s="46">
        <v>14152091</v>
      </c>
      <c r="AA301" s="41">
        <v>4171260</v>
      </c>
      <c r="AB301" s="33">
        <f t="shared" si="114"/>
        <v>0.42007800000000001</v>
      </c>
      <c r="AC301" s="33" t="str">
        <f t="shared" si="115"/>
        <v/>
      </c>
      <c r="AD301" s="33" t="str">
        <f t="shared" si="116"/>
        <v/>
      </c>
      <c r="AE301" s="62">
        <f t="shared" si="117"/>
        <v>0</v>
      </c>
      <c r="AF301" s="62">
        <f t="shared" si="118"/>
        <v>689.49158288975002</v>
      </c>
      <c r="AG301" s="62">
        <f t="shared" si="119"/>
        <v>0</v>
      </c>
      <c r="AH301" s="62" t="str">
        <f t="shared" si="120"/>
        <v/>
      </c>
      <c r="AI301" s="33" t="str">
        <f t="shared" si="121"/>
        <v/>
      </c>
      <c r="AJ301" s="33" t="str">
        <f t="shared" si="122"/>
        <v/>
      </c>
      <c r="AK301" s="34">
        <f t="shared" si="123"/>
        <v>689.49</v>
      </c>
      <c r="AL301" s="34">
        <f t="shared" si="124"/>
        <v>734.3</v>
      </c>
      <c r="AM301" s="32">
        <f t="shared" si="125"/>
        <v>0</v>
      </c>
      <c r="AN301" s="35">
        <f t="shared" si="126"/>
        <v>5.3758495219872974E-3</v>
      </c>
      <c r="AO301" s="32">
        <f t="shared" si="127"/>
        <v>0</v>
      </c>
      <c r="AP301" s="32">
        <f t="shared" si="128"/>
        <v>0</v>
      </c>
      <c r="AQ301" s="32">
        <f t="shared" si="129"/>
        <v>39330</v>
      </c>
      <c r="AR301" s="32">
        <f t="shared" si="130"/>
        <v>208563</v>
      </c>
      <c r="AS301" s="32">
        <f t="shared" si="131"/>
        <v>-39330</v>
      </c>
      <c r="AT301" s="36">
        <f t="shared" si="132"/>
        <v>0</v>
      </c>
      <c r="AU301" s="33"/>
      <c r="AV301" s="33">
        <f t="shared" si="133"/>
        <v>0</v>
      </c>
      <c r="AX301">
        <v>0</v>
      </c>
      <c r="AY301" s="71" t="e">
        <f t="shared" si="134"/>
        <v>#DIV/0!</v>
      </c>
    </row>
    <row r="302" spans="1:51" ht="15" customHeight="1" x14ac:dyDescent="0.25">
      <c r="A302">
        <v>27</v>
      </c>
      <c r="B302">
        <v>5500</v>
      </c>
      <c r="C302" t="s">
        <v>1541</v>
      </c>
      <c r="D302" t="s">
        <v>1542</v>
      </c>
      <c r="E302" s="39" t="s">
        <v>318</v>
      </c>
      <c r="F302" s="32">
        <v>0</v>
      </c>
      <c r="G302" s="43">
        <v>3073</v>
      </c>
      <c r="H302" s="47">
        <f t="shared" si="108"/>
        <v>3.4875625602563782</v>
      </c>
      <c r="I302">
        <v>59</v>
      </c>
      <c r="J302">
        <v>1026</v>
      </c>
      <c r="K302" s="33">
        <f t="shared" si="109"/>
        <v>5.7504999999999997</v>
      </c>
      <c r="L302" s="33">
        <v>977</v>
      </c>
      <c r="M302" s="33">
        <v>1391</v>
      </c>
      <c r="N302" s="33">
        <v>1450</v>
      </c>
      <c r="O302" s="33">
        <v>2544</v>
      </c>
      <c r="P302" s="40">
        <v>2777</v>
      </c>
      <c r="Q302" s="43">
        <v>2903</v>
      </c>
      <c r="R302" s="40">
        <f t="shared" si="110"/>
        <v>2903</v>
      </c>
      <c r="S302" s="34">
        <f t="shared" si="111"/>
        <v>0</v>
      </c>
      <c r="T302" s="43">
        <v>54283500</v>
      </c>
      <c r="U302" s="43">
        <v>801218691</v>
      </c>
      <c r="V302" s="54">
        <f t="shared" si="112"/>
        <v>6.7751169999999998</v>
      </c>
      <c r="W302" s="32">
        <v>447</v>
      </c>
      <c r="X302">
        <v>2897</v>
      </c>
      <c r="Y302">
        <f t="shared" si="113"/>
        <v>15.43</v>
      </c>
      <c r="Z302" s="46">
        <v>9035568</v>
      </c>
      <c r="AA302" s="41">
        <v>2695629</v>
      </c>
      <c r="AB302" s="33">
        <f t="shared" si="114"/>
        <v>0.42007800000000001</v>
      </c>
      <c r="AC302" s="33" t="str">
        <f t="shared" si="115"/>
        <v/>
      </c>
      <c r="AD302" s="33" t="str">
        <f t="shared" si="116"/>
        <v/>
      </c>
      <c r="AE302" s="62">
        <f t="shared" si="117"/>
        <v>0</v>
      </c>
      <c r="AF302" s="62">
        <f t="shared" si="118"/>
        <v>687.79117965324997</v>
      </c>
      <c r="AG302" s="62">
        <f t="shared" si="119"/>
        <v>0</v>
      </c>
      <c r="AH302" s="62" t="str">
        <f t="shared" si="120"/>
        <v/>
      </c>
      <c r="AI302" s="33" t="str">
        <f t="shared" si="121"/>
        <v/>
      </c>
      <c r="AJ302" s="33" t="str">
        <f t="shared" si="122"/>
        <v/>
      </c>
      <c r="AK302" s="34">
        <f t="shared" si="123"/>
        <v>687.79</v>
      </c>
      <c r="AL302" s="34">
        <f t="shared" si="124"/>
        <v>732.49</v>
      </c>
      <c r="AM302" s="32">
        <f t="shared" si="125"/>
        <v>0</v>
      </c>
      <c r="AN302" s="35">
        <f t="shared" si="126"/>
        <v>5.3758495219872974E-3</v>
      </c>
      <c r="AO302" s="32">
        <f t="shared" si="127"/>
        <v>0</v>
      </c>
      <c r="AP302" s="32">
        <f t="shared" si="128"/>
        <v>0</v>
      </c>
      <c r="AQ302" s="32">
        <f t="shared" si="129"/>
        <v>30730</v>
      </c>
      <c r="AR302" s="32">
        <f t="shared" si="130"/>
        <v>134781.45000000001</v>
      </c>
      <c r="AS302" s="32">
        <f t="shared" si="131"/>
        <v>-30730</v>
      </c>
      <c r="AT302" s="36">
        <f t="shared" si="132"/>
        <v>0</v>
      </c>
      <c r="AU302" s="33"/>
      <c r="AV302" s="33">
        <f t="shared" si="133"/>
        <v>0</v>
      </c>
      <c r="AX302">
        <v>0</v>
      </c>
      <c r="AY302" s="71" t="e">
        <f t="shared" si="134"/>
        <v>#DIV/0!</v>
      </c>
    </row>
    <row r="303" spans="1:51" ht="15" customHeight="1" x14ac:dyDescent="0.25">
      <c r="A303">
        <v>27</v>
      </c>
      <c r="B303">
        <v>5600</v>
      </c>
      <c r="C303" t="s">
        <v>1235</v>
      </c>
      <c r="D303" t="s">
        <v>1236</v>
      </c>
      <c r="E303" s="39" t="s">
        <v>167</v>
      </c>
      <c r="F303" s="32">
        <v>0</v>
      </c>
      <c r="G303" s="43">
        <v>8631</v>
      </c>
      <c r="H303" s="47">
        <f t="shared" si="108"/>
        <v>3.9360611166099884</v>
      </c>
      <c r="I303">
        <v>115</v>
      </c>
      <c r="J303">
        <v>2527</v>
      </c>
      <c r="K303" s="33">
        <f t="shared" si="109"/>
        <v>4.5509000000000004</v>
      </c>
      <c r="L303" s="33">
        <v>1656</v>
      </c>
      <c r="M303" s="33">
        <v>4252</v>
      </c>
      <c r="N303" s="33">
        <v>5199</v>
      </c>
      <c r="O303" s="33">
        <v>5630</v>
      </c>
      <c r="P303" s="40">
        <v>5379</v>
      </c>
      <c r="Q303" s="43">
        <v>6185</v>
      </c>
      <c r="R303" s="40">
        <f t="shared" si="110"/>
        <v>6185</v>
      </c>
      <c r="S303" s="34">
        <f t="shared" si="111"/>
        <v>0</v>
      </c>
      <c r="T303" s="43">
        <v>137847300</v>
      </c>
      <c r="U303" s="43">
        <v>2236028317</v>
      </c>
      <c r="V303" s="54">
        <f t="shared" si="112"/>
        <v>6.164828</v>
      </c>
      <c r="W303" s="32">
        <v>1463</v>
      </c>
      <c r="X303">
        <v>6854</v>
      </c>
      <c r="Y303">
        <f t="shared" si="113"/>
        <v>21.35</v>
      </c>
      <c r="Z303" s="46">
        <v>22677970</v>
      </c>
      <c r="AA303" s="41">
        <v>9159013</v>
      </c>
      <c r="AB303" s="33">
        <f t="shared" si="114"/>
        <v>0.42007800000000001</v>
      </c>
      <c r="AC303" s="33" t="str">
        <f t="shared" si="115"/>
        <v/>
      </c>
      <c r="AD303" s="33" t="str">
        <f t="shared" si="116"/>
        <v/>
      </c>
      <c r="AE303" s="62">
        <f t="shared" si="117"/>
        <v>0</v>
      </c>
      <c r="AF303" s="62">
        <f t="shared" si="118"/>
        <v>672.12640136800007</v>
      </c>
      <c r="AG303" s="62">
        <f t="shared" si="119"/>
        <v>0</v>
      </c>
      <c r="AH303" s="62" t="str">
        <f t="shared" si="120"/>
        <v/>
      </c>
      <c r="AI303" s="33" t="str">
        <f t="shared" si="121"/>
        <v/>
      </c>
      <c r="AJ303" s="33" t="str">
        <f t="shared" si="122"/>
        <v/>
      </c>
      <c r="AK303" s="34">
        <f t="shared" si="123"/>
        <v>672.13</v>
      </c>
      <c r="AL303" s="34">
        <f t="shared" si="124"/>
        <v>715.81</v>
      </c>
      <c r="AM303" s="32">
        <f t="shared" si="125"/>
        <v>0</v>
      </c>
      <c r="AN303" s="35">
        <f t="shared" si="126"/>
        <v>5.3758495219872974E-3</v>
      </c>
      <c r="AO303" s="32">
        <f t="shared" si="127"/>
        <v>0</v>
      </c>
      <c r="AP303" s="32">
        <f t="shared" si="128"/>
        <v>0</v>
      </c>
      <c r="AQ303" s="32">
        <f t="shared" si="129"/>
        <v>86310</v>
      </c>
      <c r="AR303" s="32">
        <f t="shared" si="130"/>
        <v>457950.65</v>
      </c>
      <c r="AS303" s="32">
        <f t="shared" si="131"/>
        <v>-86310</v>
      </c>
      <c r="AT303" s="36">
        <f t="shared" si="132"/>
        <v>0</v>
      </c>
      <c r="AU303" s="33"/>
      <c r="AV303" s="33">
        <f t="shared" si="133"/>
        <v>0</v>
      </c>
      <c r="AX303">
        <v>0</v>
      </c>
      <c r="AY303" s="71" t="e">
        <f t="shared" si="134"/>
        <v>#DIV/0!</v>
      </c>
    </row>
    <row r="304" spans="1:51" ht="15" customHeight="1" x14ac:dyDescent="0.25">
      <c r="A304">
        <v>27</v>
      </c>
      <c r="B304">
        <v>5800</v>
      </c>
      <c r="C304" t="s">
        <v>1961</v>
      </c>
      <c r="D304" t="s">
        <v>1962</v>
      </c>
      <c r="E304" s="39" t="s">
        <v>528</v>
      </c>
      <c r="F304" s="32">
        <v>0</v>
      </c>
      <c r="G304" s="43">
        <v>8930</v>
      </c>
      <c r="H304" s="47">
        <f t="shared" si="108"/>
        <v>3.9508514588885464</v>
      </c>
      <c r="I304">
        <v>180</v>
      </c>
      <c r="J304">
        <v>3240</v>
      </c>
      <c r="K304" s="33">
        <f t="shared" si="109"/>
        <v>5.5556000000000001</v>
      </c>
      <c r="L304" s="33">
        <v>2878</v>
      </c>
      <c r="M304" s="33">
        <v>3236</v>
      </c>
      <c r="N304" s="33">
        <v>3439</v>
      </c>
      <c r="O304" s="33">
        <v>4358</v>
      </c>
      <c r="P304" s="40">
        <v>6384</v>
      </c>
      <c r="Q304" s="43">
        <v>8262</v>
      </c>
      <c r="R304" s="40">
        <f t="shared" si="110"/>
        <v>8262</v>
      </c>
      <c r="S304" s="34">
        <f t="shared" si="111"/>
        <v>0</v>
      </c>
      <c r="T304" s="43">
        <v>58757700</v>
      </c>
      <c r="U304" s="43">
        <v>3288874988</v>
      </c>
      <c r="V304" s="54">
        <f t="shared" si="112"/>
        <v>1.786559</v>
      </c>
      <c r="W304" s="32">
        <v>1166</v>
      </c>
      <c r="X304">
        <v>8509</v>
      </c>
      <c r="Y304">
        <f t="shared" si="113"/>
        <v>13.7</v>
      </c>
      <c r="Z304" s="46">
        <v>35700542</v>
      </c>
      <c r="AA304" s="41">
        <v>7131028</v>
      </c>
      <c r="AB304" s="33">
        <f t="shared" si="114"/>
        <v>0.42007800000000001</v>
      </c>
      <c r="AC304" s="33" t="str">
        <f t="shared" si="115"/>
        <v/>
      </c>
      <c r="AD304" s="33" t="str">
        <f t="shared" si="116"/>
        <v/>
      </c>
      <c r="AE304" s="62">
        <f t="shared" si="117"/>
        <v>0</v>
      </c>
      <c r="AF304" s="62">
        <f t="shared" si="118"/>
        <v>633.43187534275</v>
      </c>
      <c r="AG304" s="62">
        <f t="shared" si="119"/>
        <v>0</v>
      </c>
      <c r="AH304" s="62" t="str">
        <f t="shared" si="120"/>
        <v/>
      </c>
      <c r="AI304" s="33" t="str">
        <f t="shared" si="121"/>
        <v/>
      </c>
      <c r="AJ304" s="33" t="str">
        <f t="shared" si="122"/>
        <v/>
      </c>
      <c r="AK304" s="34">
        <f t="shared" si="123"/>
        <v>633.42999999999995</v>
      </c>
      <c r="AL304" s="34">
        <f t="shared" si="124"/>
        <v>674.6</v>
      </c>
      <c r="AM304" s="32">
        <f t="shared" si="125"/>
        <v>0</v>
      </c>
      <c r="AN304" s="35">
        <f t="shared" si="126"/>
        <v>5.3758495219872974E-3</v>
      </c>
      <c r="AO304" s="32">
        <f t="shared" si="127"/>
        <v>0</v>
      </c>
      <c r="AP304" s="32">
        <f t="shared" si="128"/>
        <v>0</v>
      </c>
      <c r="AQ304" s="32">
        <f t="shared" si="129"/>
        <v>89300</v>
      </c>
      <c r="AR304" s="32">
        <f t="shared" si="130"/>
        <v>356551.4</v>
      </c>
      <c r="AS304" s="32">
        <f t="shared" si="131"/>
        <v>-89300</v>
      </c>
      <c r="AT304" s="36">
        <f t="shared" si="132"/>
        <v>0</v>
      </c>
      <c r="AU304" s="33"/>
      <c r="AV304" s="33">
        <f t="shared" si="133"/>
        <v>0</v>
      </c>
      <c r="AX304">
        <v>0</v>
      </c>
      <c r="AY304" s="71" t="e">
        <f t="shared" si="134"/>
        <v>#DIV/0!</v>
      </c>
    </row>
    <row r="305" spans="1:51" ht="15" customHeight="1" x14ac:dyDescent="0.25">
      <c r="A305">
        <v>27</v>
      </c>
      <c r="B305">
        <v>6000</v>
      </c>
      <c r="C305" t="s">
        <v>1351</v>
      </c>
      <c r="D305" t="s">
        <v>1352</v>
      </c>
      <c r="E305" s="39" t="s">
        <v>224</v>
      </c>
      <c r="F305" s="32">
        <v>0</v>
      </c>
      <c r="G305" s="43">
        <v>64793</v>
      </c>
      <c r="H305" s="47">
        <f t="shared" si="108"/>
        <v>4.811528088809081</v>
      </c>
      <c r="I305">
        <v>497</v>
      </c>
      <c r="J305">
        <v>26363</v>
      </c>
      <c r="K305" s="33">
        <f t="shared" si="109"/>
        <v>1.8852</v>
      </c>
      <c r="L305" s="33">
        <v>6938</v>
      </c>
      <c r="M305" s="33">
        <v>16263</v>
      </c>
      <c r="N305" s="33">
        <v>39311</v>
      </c>
      <c r="O305" s="33">
        <v>54901</v>
      </c>
      <c r="P305" s="40">
        <v>60797</v>
      </c>
      <c r="Q305" s="43">
        <v>64198</v>
      </c>
      <c r="R305" s="40">
        <f t="shared" si="110"/>
        <v>64198</v>
      </c>
      <c r="S305" s="34">
        <f t="shared" si="111"/>
        <v>0</v>
      </c>
      <c r="T305" s="43">
        <v>2566808500</v>
      </c>
      <c r="U305" s="43">
        <v>14564558277</v>
      </c>
      <c r="V305" s="54">
        <f t="shared" si="112"/>
        <v>17.623661999999999</v>
      </c>
      <c r="W305" s="32">
        <v>9863</v>
      </c>
      <c r="X305">
        <v>63249</v>
      </c>
      <c r="Y305">
        <f t="shared" si="113"/>
        <v>15.59</v>
      </c>
      <c r="Z305" s="46">
        <v>166081952</v>
      </c>
      <c r="AA305" s="41">
        <v>49981082</v>
      </c>
      <c r="AB305" s="33">
        <f t="shared" si="114"/>
        <v>0.42007800000000001</v>
      </c>
      <c r="AC305" s="33" t="str">
        <f t="shared" si="115"/>
        <v/>
      </c>
      <c r="AD305" s="33" t="str">
        <f t="shared" si="116"/>
        <v/>
      </c>
      <c r="AE305" s="62">
        <f t="shared" si="117"/>
        <v>0</v>
      </c>
      <c r="AF305" s="62">
        <f t="shared" si="118"/>
        <v>0</v>
      </c>
      <c r="AG305" s="62">
        <f t="shared" si="119"/>
        <v>677.57668498470002</v>
      </c>
      <c r="AH305" s="62" t="str">
        <f t="shared" si="120"/>
        <v/>
      </c>
      <c r="AI305" s="33" t="str">
        <f t="shared" si="121"/>
        <v/>
      </c>
      <c r="AJ305" s="33" t="str">
        <f t="shared" si="122"/>
        <v/>
      </c>
      <c r="AK305" s="34">
        <f t="shared" si="123"/>
        <v>677.58</v>
      </c>
      <c r="AL305" s="34">
        <f t="shared" si="124"/>
        <v>721.62</v>
      </c>
      <c r="AM305" s="32">
        <f t="shared" si="125"/>
        <v>0</v>
      </c>
      <c r="AN305" s="35">
        <f t="shared" si="126"/>
        <v>5.3758495219872974E-3</v>
      </c>
      <c r="AO305" s="32">
        <f t="shared" si="127"/>
        <v>0</v>
      </c>
      <c r="AP305" s="32">
        <f t="shared" si="128"/>
        <v>0</v>
      </c>
      <c r="AQ305" s="32">
        <f t="shared" si="129"/>
        <v>647930</v>
      </c>
      <c r="AR305" s="32">
        <f t="shared" si="130"/>
        <v>2499054.1</v>
      </c>
      <c r="AS305" s="32">
        <f t="shared" si="131"/>
        <v>-647930</v>
      </c>
      <c r="AT305" s="36">
        <f t="shared" si="132"/>
        <v>0</v>
      </c>
      <c r="AU305" s="33"/>
      <c r="AV305" s="33">
        <f t="shared" si="133"/>
        <v>0</v>
      </c>
      <c r="AX305">
        <v>0</v>
      </c>
      <c r="AY305" s="71" t="e">
        <f t="shared" si="134"/>
        <v>#DIV/0!</v>
      </c>
    </row>
    <row r="306" spans="1:51" ht="15" customHeight="1" x14ac:dyDescent="0.25">
      <c r="A306">
        <v>27</v>
      </c>
      <c r="B306">
        <v>6600</v>
      </c>
      <c r="C306" t="s">
        <v>1281</v>
      </c>
      <c r="D306" t="s">
        <v>1282</v>
      </c>
      <c r="E306" s="39" t="s">
        <v>189</v>
      </c>
      <c r="F306" s="32">
        <v>0</v>
      </c>
      <c r="G306" s="43">
        <v>10836</v>
      </c>
      <c r="H306" s="47">
        <f t="shared" si="108"/>
        <v>4.0348689963611308</v>
      </c>
      <c r="I306">
        <v>76</v>
      </c>
      <c r="J306">
        <v>3087</v>
      </c>
      <c r="K306" s="33">
        <f t="shared" si="109"/>
        <v>2.4619</v>
      </c>
      <c r="L306" s="33">
        <v>517</v>
      </c>
      <c r="M306" s="33">
        <v>4070</v>
      </c>
      <c r="N306" s="33">
        <v>4443</v>
      </c>
      <c r="O306" s="33">
        <v>4699</v>
      </c>
      <c r="P306" s="40">
        <v>4671</v>
      </c>
      <c r="Q306" s="43">
        <v>7262</v>
      </c>
      <c r="R306" s="40">
        <f t="shared" si="110"/>
        <v>7262</v>
      </c>
      <c r="S306" s="34">
        <f t="shared" si="111"/>
        <v>0</v>
      </c>
      <c r="T306" s="43">
        <v>459563400</v>
      </c>
      <c r="U306" s="43">
        <v>2525992548</v>
      </c>
      <c r="V306" s="54">
        <f t="shared" si="112"/>
        <v>18.193379</v>
      </c>
      <c r="W306" s="32">
        <v>1060</v>
      </c>
      <c r="X306">
        <v>8381</v>
      </c>
      <c r="Y306">
        <f t="shared" si="113"/>
        <v>12.65</v>
      </c>
      <c r="Z306" s="46">
        <v>25588591</v>
      </c>
      <c r="AA306" s="41">
        <v>8704736</v>
      </c>
      <c r="AB306" s="33">
        <f t="shared" si="114"/>
        <v>0.42007800000000001</v>
      </c>
      <c r="AC306" s="33" t="str">
        <f t="shared" si="115"/>
        <v/>
      </c>
      <c r="AD306" s="33">
        <f t="shared" si="116"/>
        <v>0.16400000000000001</v>
      </c>
      <c r="AE306" s="62">
        <f t="shared" si="117"/>
        <v>0</v>
      </c>
      <c r="AF306" s="62">
        <f t="shared" si="118"/>
        <v>783.57949600275003</v>
      </c>
      <c r="AG306" s="62">
        <f t="shared" si="119"/>
        <v>648.14740749614998</v>
      </c>
      <c r="AH306" s="62" t="str">
        <f t="shared" si="120"/>
        <v/>
      </c>
      <c r="AI306" s="33">
        <f t="shared" si="121"/>
        <v>670.35827001123243</v>
      </c>
      <c r="AJ306" s="33">
        <f t="shared" si="122"/>
        <v>1</v>
      </c>
      <c r="AK306" s="34">
        <f t="shared" si="123"/>
        <v>670.36</v>
      </c>
      <c r="AL306" s="34">
        <f t="shared" si="124"/>
        <v>713.93</v>
      </c>
      <c r="AM306" s="32">
        <f t="shared" si="125"/>
        <v>0</v>
      </c>
      <c r="AN306" s="35">
        <f t="shared" si="126"/>
        <v>5.3758495219872974E-3</v>
      </c>
      <c r="AO306" s="32">
        <f t="shared" si="127"/>
        <v>0</v>
      </c>
      <c r="AP306" s="32">
        <f t="shared" si="128"/>
        <v>0</v>
      </c>
      <c r="AQ306" s="32">
        <f t="shared" si="129"/>
        <v>108360</v>
      </c>
      <c r="AR306" s="32">
        <f t="shared" si="130"/>
        <v>435236.80000000005</v>
      </c>
      <c r="AS306" s="32">
        <f t="shared" si="131"/>
        <v>-108360</v>
      </c>
      <c r="AT306" s="36">
        <f t="shared" si="132"/>
        <v>0</v>
      </c>
      <c r="AU306" s="33"/>
      <c r="AV306" s="33">
        <f t="shared" si="133"/>
        <v>0</v>
      </c>
      <c r="AX306">
        <v>0</v>
      </c>
      <c r="AY306" s="71" t="e">
        <f t="shared" si="134"/>
        <v>#DIV/0!</v>
      </c>
    </row>
    <row r="307" spans="1:51" ht="15" customHeight="1" x14ac:dyDescent="0.25">
      <c r="A307">
        <v>27</v>
      </c>
      <c r="B307">
        <v>8800</v>
      </c>
      <c r="C307" t="s">
        <v>1947</v>
      </c>
      <c r="D307" t="s">
        <v>1948</v>
      </c>
      <c r="E307" s="39" t="s">
        <v>521</v>
      </c>
      <c r="F307" s="32">
        <v>81754808</v>
      </c>
      <c r="G307" s="43">
        <v>435233</v>
      </c>
      <c r="H307" s="47">
        <f t="shared" si="108"/>
        <v>5.6387218167787339</v>
      </c>
      <c r="I307">
        <v>88541</v>
      </c>
      <c r="J307">
        <v>203217</v>
      </c>
      <c r="K307" s="33">
        <f t="shared" si="109"/>
        <v>43.569699999999997</v>
      </c>
      <c r="L307" s="33">
        <v>434400</v>
      </c>
      <c r="M307" s="33">
        <v>370951</v>
      </c>
      <c r="N307" s="33">
        <v>368383</v>
      </c>
      <c r="O307" s="33">
        <v>382618</v>
      </c>
      <c r="P307" s="40">
        <v>382578</v>
      </c>
      <c r="Q307" s="43">
        <v>429954</v>
      </c>
      <c r="R307" s="40">
        <f t="shared" si="110"/>
        <v>434400</v>
      </c>
      <c r="S307" s="34">
        <f t="shared" si="111"/>
        <v>0</v>
      </c>
      <c r="T307" s="43">
        <v>11035002400</v>
      </c>
      <c r="U307" s="43">
        <v>63794087073</v>
      </c>
      <c r="V307" s="54">
        <f t="shared" si="112"/>
        <v>17.297844999999999</v>
      </c>
      <c r="W307" s="32">
        <v>46065</v>
      </c>
      <c r="X307">
        <v>426845</v>
      </c>
      <c r="Y307">
        <f t="shared" si="113"/>
        <v>10.79</v>
      </c>
      <c r="Z307" s="46">
        <v>797330560</v>
      </c>
      <c r="AA307" s="41">
        <v>498561249</v>
      </c>
      <c r="AB307" s="33">
        <f t="shared" si="114"/>
        <v>0.42007800000000001</v>
      </c>
      <c r="AC307" s="33" t="str">
        <f t="shared" si="115"/>
        <v/>
      </c>
      <c r="AD307" s="33" t="str">
        <f t="shared" si="116"/>
        <v/>
      </c>
      <c r="AE307" s="62">
        <f t="shared" si="117"/>
        <v>0</v>
      </c>
      <c r="AF307" s="62">
        <f t="shared" si="118"/>
        <v>0</v>
      </c>
      <c r="AG307" s="62">
        <f t="shared" si="119"/>
        <v>1022.9044195482498</v>
      </c>
      <c r="AH307" s="62" t="str">
        <f t="shared" si="120"/>
        <v/>
      </c>
      <c r="AI307" s="33" t="str">
        <f t="shared" si="121"/>
        <v/>
      </c>
      <c r="AJ307" s="33" t="str">
        <f t="shared" si="122"/>
        <v/>
      </c>
      <c r="AK307" s="34">
        <f t="shared" si="123"/>
        <v>1022.9</v>
      </c>
      <c r="AL307" s="34">
        <f t="shared" si="124"/>
        <v>1089.3800000000001</v>
      </c>
      <c r="AM307" s="32">
        <f t="shared" si="125"/>
        <v>139193099</v>
      </c>
      <c r="AN307" s="35">
        <f t="shared" si="126"/>
        <v>5.3758495219872974E-3</v>
      </c>
      <c r="AO307" s="32">
        <f t="shared" si="127"/>
        <v>308779.6092161173</v>
      </c>
      <c r="AP307" s="32">
        <f t="shared" si="128"/>
        <v>82063588</v>
      </c>
      <c r="AQ307" s="32">
        <f t="shared" si="129"/>
        <v>4352330</v>
      </c>
      <c r="AR307" s="32">
        <f t="shared" si="130"/>
        <v>24928062.450000003</v>
      </c>
      <c r="AS307" s="32">
        <f t="shared" si="131"/>
        <v>77402478</v>
      </c>
      <c r="AT307" s="36">
        <f t="shared" si="132"/>
        <v>82063588</v>
      </c>
      <c r="AU307" s="33"/>
      <c r="AV307" s="33">
        <f t="shared" si="133"/>
        <v>1</v>
      </c>
      <c r="AX307">
        <v>81754808</v>
      </c>
      <c r="AY307" s="71">
        <f t="shared" si="134"/>
        <v>3.7769032495312081E-3</v>
      </c>
    </row>
    <row r="308" spans="1:51" ht="15" customHeight="1" x14ac:dyDescent="0.25">
      <c r="A308">
        <v>27</v>
      </c>
      <c r="B308">
        <v>9100</v>
      </c>
      <c r="C308" t="s">
        <v>2261</v>
      </c>
      <c r="D308" t="s">
        <v>2262</v>
      </c>
      <c r="E308" s="39" t="s">
        <v>677</v>
      </c>
      <c r="F308" s="32">
        <v>720564</v>
      </c>
      <c r="G308" s="43">
        <v>9956</v>
      </c>
      <c r="H308" s="47">
        <f t="shared" si="108"/>
        <v>3.9980848879365558</v>
      </c>
      <c r="I308">
        <v>154</v>
      </c>
      <c r="J308">
        <v>4322</v>
      </c>
      <c r="K308" s="33">
        <f t="shared" si="109"/>
        <v>3.5631999999999997</v>
      </c>
      <c r="L308" s="33">
        <v>9239</v>
      </c>
      <c r="M308" s="33">
        <v>7981</v>
      </c>
      <c r="N308" s="33">
        <v>7727</v>
      </c>
      <c r="O308" s="33">
        <v>8012</v>
      </c>
      <c r="P308" s="40">
        <v>8226</v>
      </c>
      <c r="Q308" s="43">
        <v>9257</v>
      </c>
      <c r="R308" s="40">
        <f t="shared" si="110"/>
        <v>9257</v>
      </c>
      <c r="S308" s="34">
        <f t="shared" si="111"/>
        <v>0</v>
      </c>
      <c r="T308" s="43">
        <v>156202200</v>
      </c>
      <c r="U308" s="43">
        <v>1435213179</v>
      </c>
      <c r="V308" s="54">
        <f t="shared" si="112"/>
        <v>10.883554</v>
      </c>
      <c r="W308" s="32">
        <v>2347</v>
      </c>
      <c r="X308">
        <v>9516</v>
      </c>
      <c r="Y308">
        <f t="shared" si="113"/>
        <v>24.66</v>
      </c>
      <c r="Z308" s="46">
        <v>14995160</v>
      </c>
      <c r="AA308" s="41">
        <v>9473567</v>
      </c>
      <c r="AB308" s="33">
        <f t="shared" si="114"/>
        <v>0.42007800000000001</v>
      </c>
      <c r="AC308" s="33" t="str">
        <f t="shared" si="115"/>
        <v/>
      </c>
      <c r="AD308" s="33" t="str">
        <f t="shared" si="116"/>
        <v/>
      </c>
      <c r="AE308" s="62">
        <f t="shared" si="117"/>
        <v>0</v>
      </c>
      <c r="AF308" s="62">
        <f t="shared" si="118"/>
        <v>714.55917518649994</v>
      </c>
      <c r="AG308" s="62">
        <f t="shared" si="119"/>
        <v>0</v>
      </c>
      <c r="AH308" s="62" t="str">
        <f t="shared" si="120"/>
        <v/>
      </c>
      <c r="AI308" s="33" t="str">
        <f t="shared" si="121"/>
        <v/>
      </c>
      <c r="AJ308" s="33" t="str">
        <f t="shared" si="122"/>
        <v/>
      </c>
      <c r="AK308" s="34">
        <f t="shared" si="123"/>
        <v>714.56</v>
      </c>
      <c r="AL308" s="34">
        <f t="shared" si="124"/>
        <v>761</v>
      </c>
      <c r="AM308" s="32">
        <f t="shared" si="125"/>
        <v>1277379</v>
      </c>
      <c r="AN308" s="35">
        <f t="shared" si="126"/>
        <v>5.3758495219872974E-3</v>
      </c>
      <c r="AO308" s="32">
        <f t="shared" si="127"/>
        <v>2993.3536515853571</v>
      </c>
      <c r="AP308" s="32">
        <f t="shared" si="128"/>
        <v>723557</v>
      </c>
      <c r="AQ308" s="32">
        <f t="shared" si="129"/>
        <v>99560</v>
      </c>
      <c r="AR308" s="32">
        <f t="shared" si="130"/>
        <v>473678.35000000003</v>
      </c>
      <c r="AS308" s="32">
        <f t="shared" si="131"/>
        <v>621004</v>
      </c>
      <c r="AT308" s="36">
        <f t="shared" si="132"/>
        <v>723557</v>
      </c>
      <c r="AU308" s="33"/>
      <c r="AV308" s="33">
        <f t="shared" si="133"/>
        <v>1</v>
      </c>
      <c r="AX308">
        <v>720564</v>
      </c>
      <c r="AY308" s="71">
        <f t="shared" si="134"/>
        <v>4.1536907200470739E-3</v>
      </c>
    </row>
    <row r="309" spans="1:51" ht="15" customHeight="1" x14ac:dyDescent="0.25">
      <c r="A309">
        <v>28</v>
      </c>
      <c r="B309">
        <v>100</v>
      </c>
      <c r="C309" t="s">
        <v>1103</v>
      </c>
      <c r="D309" t="s">
        <v>1104</v>
      </c>
      <c r="E309" s="39" t="s">
        <v>101</v>
      </c>
      <c r="F309" s="32">
        <v>93811</v>
      </c>
      <c r="G309" s="43">
        <v>545</v>
      </c>
      <c r="H309" s="47">
        <f t="shared" si="108"/>
        <v>2.7363965022766426</v>
      </c>
      <c r="I309">
        <v>69</v>
      </c>
      <c r="J309">
        <v>288</v>
      </c>
      <c r="K309" s="33">
        <f t="shared" si="109"/>
        <v>23.958299999999998</v>
      </c>
      <c r="L309" s="33">
        <v>417</v>
      </c>
      <c r="M309" s="33">
        <v>418</v>
      </c>
      <c r="N309" s="33">
        <v>415</v>
      </c>
      <c r="O309" s="33">
        <v>517</v>
      </c>
      <c r="P309" s="42">
        <v>466</v>
      </c>
      <c r="Q309" s="43">
        <v>566</v>
      </c>
      <c r="R309" s="40">
        <f t="shared" si="110"/>
        <v>566</v>
      </c>
      <c r="S309" s="34">
        <f t="shared" si="111"/>
        <v>3.71</v>
      </c>
      <c r="T309" s="43">
        <v>1870700</v>
      </c>
      <c r="U309" s="43">
        <v>83832300</v>
      </c>
      <c r="V309" s="54">
        <f t="shared" si="112"/>
        <v>2.2314790000000002</v>
      </c>
      <c r="W309" s="32">
        <v>155</v>
      </c>
      <c r="X309">
        <v>624</v>
      </c>
      <c r="Y309">
        <f t="shared" si="113"/>
        <v>24.84</v>
      </c>
      <c r="Z309" s="46">
        <v>773722</v>
      </c>
      <c r="AA309" s="41">
        <v>174798</v>
      </c>
      <c r="AB309" s="33">
        <f t="shared" si="114"/>
        <v>0.42007800000000001</v>
      </c>
      <c r="AC309" s="33" t="str">
        <f t="shared" si="115"/>
        <v/>
      </c>
      <c r="AD309" s="33" t="str">
        <f t="shared" si="116"/>
        <v/>
      </c>
      <c r="AE309" s="62">
        <f t="shared" si="117"/>
        <v>800.89405023335792</v>
      </c>
      <c r="AF309" s="62">
        <f t="shared" si="118"/>
        <v>0</v>
      </c>
      <c r="AG309" s="62">
        <f t="shared" si="119"/>
        <v>0</v>
      </c>
      <c r="AH309" s="62" t="str">
        <f t="shared" si="120"/>
        <v/>
      </c>
      <c r="AI309" s="33" t="str">
        <f t="shared" si="121"/>
        <v/>
      </c>
      <c r="AJ309" s="33" t="str">
        <f t="shared" si="122"/>
        <v/>
      </c>
      <c r="AK309" s="34">
        <f t="shared" si="123"/>
        <v>800.89</v>
      </c>
      <c r="AL309" s="34">
        <f t="shared" si="124"/>
        <v>852.94</v>
      </c>
      <c r="AM309" s="32">
        <f t="shared" si="125"/>
        <v>139829</v>
      </c>
      <c r="AN309" s="35">
        <f t="shared" si="126"/>
        <v>5.3758495219872974E-3</v>
      </c>
      <c r="AO309" s="32">
        <f t="shared" si="127"/>
        <v>247.38584330281145</v>
      </c>
      <c r="AP309" s="32">
        <f t="shared" si="128"/>
        <v>94058</v>
      </c>
      <c r="AQ309" s="32">
        <f t="shared" si="129"/>
        <v>5450</v>
      </c>
      <c r="AR309" s="32">
        <f t="shared" si="130"/>
        <v>8739.9</v>
      </c>
      <c r="AS309" s="32">
        <f t="shared" si="131"/>
        <v>88361</v>
      </c>
      <c r="AT309" s="36">
        <f t="shared" si="132"/>
        <v>94058</v>
      </c>
      <c r="AU309" s="33"/>
      <c r="AV309" s="33">
        <f t="shared" si="133"/>
        <v>1</v>
      </c>
      <c r="AX309">
        <v>93811</v>
      </c>
      <c r="AY309" s="71">
        <f t="shared" si="134"/>
        <v>2.6329534915948021E-3</v>
      </c>
    </row>
    <row r="310" spans="1:51" ht="15" customHeight="1" x14ac:dyDescent="0.25">
      <c r="A310">
        <v>28</v>
      </c>
      <c r="B310">
        <v>200</v>
      </c>
      <c r="C310" t="s">
        <v>1125</v>
      </c>
      <c r="D310" t="s">
        <v>1126</v>
      </c>
      <c r="E310" s="39" t="s">
        <v>112</v>
      </c>
      <c r="F310" s="32">
        <v>1208298</v>
      </c>
      <c r="G310" s="43">
        <v>2739</v>
      </c>
      <c r="H310" s="47">
        <f t="shared" si="108"/>
        <v>3.4375920322539613</v>
      </c>
      <c r="I310">
        <v>444</v>
      </c>
      <c r="J310">
        <v>1443</v>
      </c>
      <c r="K310" s="33">
        <f t="shared" si="109"/>
        <v>30.769200000000001</v>
      </c>
      <c r="L310" s="33">
        <v>2619</v>
      </c>
      <c r="M310" s="33">
        <v>2691</v>
      </c>
      <c r="N310" s="33">
        <v>2846</v>
      </c>
      <c r="O310" s="33">
        <v>2965</v>
      </c>
      <c r="P310" s="40">
        <v>2868</v>
      </c>
      <c r="Q310" s="43">
        <v>2847</v>
      </c>
      <c r="R310" s="40">
        <f t="shared" si="110"/>
        <v>2965</v>
      </c>
      <c r="S310" s="34">
        <f t="shared" si="111"/>
        <v>7.62</v>
      </c>
      <c r="T310" s="43">
        <v>36065200</v>
      </c>
      <c r="U310" s="43">
        <v>237887000</v>
      </c>
      <c r="V310" s="54">
        <f t="shared" si="112"/>
        <v>15.160643</v>
      </c>
      <c r="W310" s="32">
        <v>638</v>
      </c>
      <c r="X310">
        <v>2825</v>
      </c>
      <c r="Y310">
        <f t="shared" si="113"/>
        <v>22.58</v>
      </c>
      <c r="Z310" s="46">
        <v>2925112</v>
      </c>
      <c r="AA310" s="41">
        <v>1397935</v>
      </c>
      <c r="AB310" s="33">
        <f t="shared" si="114"/>
        <v>0.42007800000000001</v>
      </c>
      <c r="AC310" s="33">
        <f t="shared" si="115"/>
        <v>0.47800000000000004</v>
      </c>
      <c r="AD310" s="33" t="str">
        <f t="shared" si="116"/>
        <v/>
      </c>
      <c r="AE310" s="62">
        <f t="shared" si="117"/>
        <v>955.77201530815819</v>
      </c>
      <c r="AF310" s="62">
        <f t="shared" si="118"/>
        <v>1109.3921218917501</v>
      </c>
      <c r="AG310" s="62">
        <f t="shared" si="119"/>
        <v>0</v>
      </c>
      <c r="AH310" s="62">
        <f t="shared" si="120"/>
        <v>1029.2024262551151</v>
      </c>
      <c r="AI310" s="33" t="str">
        <f t="shared" si="121"/>
        <v/>
      </c>
      <c r="AJ310" s="33">
        <f t="shared" si="122"/>
        <v>1</v>
      </c>
      <c r="AK310" s="34">
        <f t="shared" si="123"/>
        <v>1029.2</v>
      </c>
      <c r="AL310" s="34">
        <f t="shared" si="124"/>
        <v>1096.0899999999999</v>
      </c>
      <c r="AM310" s="32">
        <f t="shared" si="125"/>
        <v>1773415</v>
      </c>
      <c r="AN310" s="35">
        <f t="shared" si="126"/>
        <v>5.3758495219872974E-3</v>
      </c>
      <c r="AO310" s="32">
        <f t="shared" si="127"/>
        <v>3037.9839543168955</v>
      </c>
      <c r="AP310" s="32">
        <f t="shared" si="128"/>
        <v>1211336</v>
      </c>
      <c r="AQ310" s="32">
        <f t="shared" si="129"/>
        <v>27390</v>
      </c>
      <c r="AR310" s="32">
        <f t="shared" si="130"/>
        <v>69896.75</v>
      </c>
      <c r="AS310" s="32">
        <f t="shared" si="131"/>
        <v>1180908</v>
      </c>
      <c r="AT310" s="36">
        <f t="shared" si="132"/>
        <v>1211336</v>
      </c>
      <c r="AU310" s="33"/>
      <c r="AV310" s="33">
        <f t="shared" si="133"/>
        <v>1</v>
      </c>
      <c r="AX310">
        <v>1208298</v>
      </c>
      <c r="AY310" s="71">
        <f t="shared" si="134"/>
        <v>2.514280417579107E-3</v>
      </c>
    </row>
    <row r="311" spans="1:51" ht="15" customHeight="1" x14ac:dyDescent="0.25">
      <c r="A311">
        <v>28</v>
      </c>
      <c r="B311">
        <v>300</v>
      </c>
      <c r="C311" t="s">
        <v>1361</v>
      </c>
      <c r="D311" t="s">
        <v>1362</v>
      </c>
      <c r="E311" s="39" t="s">
        <v>229</v>
      </c>
      <c r="F311" s="32">
        <v>59720</v>
      </c>
      <c r="G311" s="43">
        <v>270</v>
      </c>
      <c r="H311" s="47">
        <f t="shared" si="108"/>
        <v>2.4313637641589874</v>
      </c>
      <c r="I311">
        <v>36</v>
      </c>
      <c r="J311">
        <v>137</v>
      </c>
      <c r="K311" s="33">
        <f t="shared" si="109"/>
        <v>26.2774</v>
      </c>
      <c r="L311" s="33">
        <v>208</v>
      </c>
      <c r="M311" s="33">
        <v>226</v>
      </c>
      <c r="N311" s="33">
        <v>221</v>
      </c>
      <c r="O311" s="33">
        <v>229</v>
      </c>
      <c r="P311" s="42">
        <v>243</v>
      </c>
      <c r="Q311" s="43">
        <v>279</v>
      </c>
      <c r="R311" s="40">
        <f t="shared" si="110"/>
        <v>279</v>
      </c>
      <c r="S311" s="34">
        <f t="shared" si="111"/>
        <v>3.23</v>
      </c>
      <c r="T311" s="43">
        <v>2140600</v>
      </c>
      <c r="U311" s="43">
        <v>23066500</v>
      </c>
      <c r="V311" s="54">
        <f t="shared" si="112"/>
        <v>9.280125</v>
      </c>
      <c r="W311" s="32">
        <v>50</v>
      </c>
      <c r="X311">
        <v>284</v>
      </c>
      <c r="Y311">
        <f t="shared" si="113"/>
        <v>17.61</v>
      </c>
      <c r="Z311" s="46">
        <v>218261</v>
      </c>
      <c r="AA311" s="41">
        <v>126000</v>
      </c>
      <c r="AB311" s="33">
        <f t="shared" si="114"/>
        <v>0.42007800000000001</v>
      </c>
      <c r="AC311" s="33" t="str">
        <f t="shared" si="115"/>
        <v/>
      </c>
      <c r="AD311" s="33" t="str">
        <f t="shared" si="116"/>
        <v/>
      </c>
      <c r="AE311" s="62">
        <f t="shared" si="117"/>
        <v>733.51933413614461</v>
      </c>
      <c r="AF311" s="62">
        <f t="shared" si="118"/>
        <v>0</v>
      </c>
      <c r="AG311" s="62">
        <f t="shared" si="119"/>
        <v>0</v>
      </c>
      <c r="AH311" s="62" t="str">
        <f t="shared" si="120"/>
        <v/>
      </c>
      <c r="AI311" s="33" t="str">
        <f t="shared" si="121"/>
        <v/>
      </c>
      <c r="AJ311" s="33" t="str">
        <f t="shared" si="122"/>
        <v/>
      </c>
      <c r="AK311" s="34">
        <f t="shared" si="123"/>
        <v>733.52</v>
      </c>
      <c r="AL311" s="34">
        <f t="shared" si="124"/>
        <v>781.19</v>
      </c>
      <c r="AM311" s="32">
        <f t="shared" si="125"/>
        <v>119235</v>
      </c>
      <c r="AN311" s="35">
        <f t="shared" si="126"/>
        <v>5.3758495219872974E-3</v>
      </c>
      <c r="AO311" s="32">
        <f t="shared" si="127"/>
        <v>319.94368430107403</v>
      </c>
      <c r="AP311" s="32">
        <f t="shared" si="128"/>
        <v>60040</v>
      </c>
      <c r="AQ311" s="32">
        <f t="shared" si="129"/>
        <v>2700</v>
      </c>
      <c r="AR311" s="32">
        <f t="shared" si="130"/>
        <v>6300</v>
      </c>
      <c r="AS311" s="32">
        <f t="shared" si="131"/>
        <v>57020</v>
      </c>
      <c r="AT311" s="36">
        <f t="shared" si="132"/>
        <v>60040</v>
      </c>
      <c r="AU311" s="33"/>
      <c r="AV311" s="33">
        <f t="shared" si="133"/>
        <v>1</v>
      </c>
      <c r="AX311">
        <v>59720</v>
      </c>
      <c r="AY311" s="71">
        <f t="shared" si="134"/>
        <v>5.3583389149363695E-3</v>
      </c>
    </row>
    <row r="312" spans="1:51" ht="15" customHeight="1" x14ac:dyDescent="0.25">
      <c r="A312">
        <v>28</v>
      </c>
      <c r="B312">
        <v>500</v>
      </c>
      <c r="C312" t="s">
        <v>1641</v>
      </c>
      <c r="D312" t="s">
        <v>1642</v>
      </c>
      <c r="E312" s="39" t="s">
        <v>368</v>
      </c>
      <c r="F312" s="32">
        <v>198638</v>
      </c>
      <c r="G312" s="43">
        <v>533</v>
      </c>
      <c r="H312" s="47">
        <f t="shared" si="108"/>
        <v>2.7267272090265724</v>
      </c>
      <c r="I312">
        <v>111</v>
      </c>
      <c r="J312">
        <v>320</v>
      </c>
      <c r="K312" s="33">
        <f t="shared" si="109"/>
        <v>34.6875</v>
      </c>
      <c r="L312" s="33">
        <v>697</v>
      </c>
      <c r="M312" s="33">
        <v>686</v>
      </c>
      <c r="N312" s="33">
        <v>687</v>
      </c>
      <c r="O312" s="33">
        <v>614</v>
      </c>
      <c r="P312" s="42">
        <v>580</v>
      </c>
      <c r="Q312" s="43">
        <v>553</v>
      </c>
      <c r="R312" s="40">
        <f t="shared" si="110"/>
        <v>697</v>
      </c>
      <c r="S312" s="34">
        <f t="shared" si="111"/>
        <v>23.53</v>
      </c>
      <c r="T312" s="43">
        <v>3313700</v>
      </c>
      <c r="U312" s="43">
        <v>43849600</v>
      </c>
      <c r="V312" s="54">
        <f t="shared" si="112"/>
        <v>7.5569670000000002</v>
      </c>
      <c r="W312" s="32">
        <v>103</v>
      </c>
      <c r="X312">
        <v>673</v>
      </c>
      <c r="Y312">
        <f t="shared" si="113"/>
        <v>15.3</v>
      </c>
      <c r="Z312" s="46">
        <v>533645</v>
      </c>
      <c r="AA312" s="41">
        <v>368702</v>
      </c>
      <c r="AB312" s="33">
        <f t="shared" si="114"/>
        <v>0.42007800000000001</v>
      </c>
      <c r="AC312" s="33" t="str">
        <f t="shared" si="115"/>
        <v/>
      </c>
      <c r="AD312" s="33" t="str">
        <f t="shared" si="116"/>
        <v/>
      </c>
      <c r="AE312" s="62">
        <f t="shared" si="117"/>
        <v>798.75832574816218</v>
      </c>
      <c r="AF312" s="62">
        <f t="shared" si="118"/>
        <v>0</v>
      </c>
      <c r="AG312" s="62">
        <f t="shared" si="119"/>
        <v>0</v>
      </c>
      <c r="AH312" s="62" t="str">
        <f t="shared" si="120"/>
        <v/>
      </c>
      <c r="AI312" s="33" t="str">
        <f t="shared" si="121"/>
        <v/>
      </c>
      <c r="AJ312" s="33" t="str">
        <f t="shared" si="122"/>
        <v/>
      </c>
      <c r="AK312" s="34">
        <f t="shared" si="123"/>
        <v>798.76</v>
      </c>
      <c r="AL312" s="34">
        <f t="shared" si="124"/>
        <v>850.67</v>
      </c>
      <c r="AM312" s="32">
        <f t="shared" si="125"/>
        <v>229235</v>
      </c>
      <c r="AN312" s="35">
        <f t="shared" si="126"/>
        <v>5.3758495219872974E-3</v>
      </c>
      <c r="AO312" s="32">
        <f t="shared" si="127"/>
        <v>164.48486782424533</v>
      </c>
      <c r="AP312" s="32">
        <f t="shared" si="128"/>
        <v>198802</v>
      </c>
      <c r="AQ312" s="32">
        <f t="shared" si="129"/>
        <v>5330</v>
      </c>
      <c r="AR312" s="32">
        <f t="shared" si="130"/>
        <v>18435.100000000002</v>
      </c>
      <c r="AS312" s="32">
        <f t="shared" si="131"/>
        <v>193308</v>
      </c>
      <c r="AT312" s="36">
        <f t="shared" si="132"/>
        <v>198802</v>
      </c>
      <c r="AU312" s="33"/>
      <c r="AV312" s="33">
        <f t="shared" si="133"/>
        <v>1</v>
      </c>
      <c r="AX312">
        <v>198638</v>
      </c>
      <c r="AY312" s="71">
        <f t="shared" si="134"/>
        <v>8.2562248915111916E-4</v>
      </c>
    </row>
    <row r="313" spans="1:51" ht="15" customHeight="1" x14ac:dyDescent="0.25">
      <c r="A313">
        <v>28</v>
      </c>
      <c r="B313">
        <v>600</v>
      </c>
      <c r="C313" t="s">
        <v>1655</v>
      </c>
      <c r="D313" t="s">
        <v>1656</v>
      </c>
      <c r="E313" s="39" t="s">
        <v>375</v>
      </c>
      <c r="F313" s="32">
        <v>411754</v>
      </c>
      <c r="G313" s="43">
        <v>970</v>
      </c>
      <c r="H313" s="47">
        <f t="shared" si="108"/>
        <v>2.9867717342662448</v>
      </c>
      <c r="I313">
        <v>201</v>
      </c>
      <c r="J313">
        <v>405</v>
      </c>
      <c r="K313" s="33">
        <f t="shared" si="109"/>
        <v>49.629600000000003</v>
      </c>
      <c r="L313" s="33">
        <v>1090</v>
      </c>
      <c r="M313" s="33">
        <v>1057</v>
      </c>
      <c r="N313" s="33">
        <v>1013</v>
      </c>
      <c r="O313" s="33">
        <v>1020</v>
      </c>
      <c r="P313" s="42">
        <v>979</v>
      </c>
      <c r="Q313" s="43">
        <v>997</v>
      </c>
      <c r="R313" s="40">
        <f t="shared" si="110"/>
        <v>1090</v>
      </c>
      <c r="S313" s="34">
        <f t="shared" si="111"/>
        <v>11.01</v>
      </c>
      <c r="T313" s="43">
        <v>12353200</v>
      </c>
      <c r="U313" s="43">
        <v>69337300</v>
      </c>
      <c r="V313" s="54">
        <f t="shared" si="112"/>
        <v>17.816096000000002</v>
      </c>
      <c r="W313" s="32">
        <v>184</v>
      </c>
      <c r="X313">
        <v>883</v>
      </c>
      <c r="Y313">
        <f t="shared" si="113"/>
        <v>20.84</v>
      </c>
      <c r="Z313" s="46">
        <v>867942</v>
      </c>
      <c r="AA313" s="41">
        <v>599753</v>
      </c>
      <c r="AB313" s="33">
        <f t="shared" si="114"/>
        <v>0.42007800000000001</v>
      </c>
      <c r="AC313" s="33" t="str">
        <f t="shared" si="115"/>
        <v/>
      </c>
      <c r="AD313" s="33" t="str">
        <f t="shared" si="116"/>
        <v/>
      </c>
      <c r="AE313" s="62">
        <f t="shared" si="117"/>
        <v>856.19618034952532</v>
      </c>
      <c r="AF313" s="62">
        <f t="shared" si="118"/>
        <v>0</v>
      </c>
      <c r="AG313" s="62">
        <f t="shared" si="119"/>
        <v>0</v>
      </c>
      <c r="AH313" s="62" t="str">
        <f t="shared" si="120"/>
        <v/>
      </c>
      <c r="AI313" s="33" t="str">
        <f t="shared" si="121"/>
        <v/>
      </c>
      <c r="AJ313" s="33" t="str">
        <f t="shared" si="122"/>
        <v/>
      </c>
      <c r="AK313" s="34">
        <f t="shared" si="123"/>
        <v>856.2</v>
      </c>
      <c r="AL313" s="34">
        <f t="shared" si="124"/>
        <v>911.85</v>
      </c>
      <c r="AM313" s="32">
        <f t="shared" si="125"/>
        <v>519891</v>
      </c>
      <c r="AN313" s="35">
        <f t="shared" si="126"/>
        <v>5.3758495219872974E-3</v>
      </c>
      <c r="AO313" s="32">
        <f t="shared" si="127"/>
        <v>581.32823975914039</v>
      </c>
      <c r="AP313" s="32">
        <f t="shared" si="128"/>
        <v>412335</v>
      </c>
      <c r="AQ313" s="32">
        <f t="shared" si="129"/>
        <v>9700</v>
      </c>
      <c r="AR313" s="32">
        <f t="shared" si="130"/>
        <v>29987.65</v>
      </c>
      <c r="AS313" s="32">
        <f t="shared" si="131"/>
        <v>402054</v>
      </c>
      <c r="AT313" s="36">
        <f t="shared" si="132"/>
        <v>412335</v>
      </c>
      <c r="AU313" s="33"/>
      <c r="AV313" s="33">
        <f t="shared" si="133"/>
        <v>1</v>
      </c>
      <c r="AX313">
        <v>411754</v>
      </c>
      <c r="AY313" s="71">
        <f t="shared" si="134"/>
        <v>1.4110366869538608E-3</v>
      </c>
    </row>
    <row r="314" spans="1:51" ht="15" customHeight="1" x14ac:dyDescent="0.25">
      <c r="A314">
        <v>28</v>
      </c>
      <c r="B314">
        <v>1000</v>
      </c>
      <c r="C314" t="s">
        <v>2325</v>
      </c>
      <c r="D314" t="s">
        <v>2326</v>
      </c>
      <c r="E314" s="39" t="s">
        <v>709</v>
      </c>
      <c r="F314" s="32">
        <v>505495</v>
      </c>
      <c r="G314" s="43">
        <v>1204</v>
      </c>
      <c r="H314" s="47">
        <f t="shared" si="108"/>
        <v>3.0806264869218056</v>
      </c>
      <c r="I314">
        <v>251</v>
      </c>
      <c r="J314">
        <v>661</v>
      </c>
      <c r="K314" s="33">
        <f t="shared" si="109"/>
        <v>37.972799999999999</v>
      </c>
      <c r="L314" s="33">
        <v>1290</v>
      </c>
      <c r="M314" s="33">
        <v>1275</v>
      </c>
      <c r="N314" s="33">
        <v>1153</v>
      </c>
      <c r="O314" s="33">
        <v>1304</v>
      </c>
      <c r="P314" s="40">
        <v>1330</v>
      </c>
      <c r="Q314" s="43">
        <v>1256</v>
      </c>
      <c r="R314" s="40">
        <f t="shared" si="110"/>
        <v>1330</v>
      </c>
      <c r="S314" s="34">
        <f t="shared" si="111"/>
        <v>9.4700000000000006</v>
      </c>
      <c r="T314" s="43">
        <v>18126300</v>
      </c>
      <c r="U314" s="43">
        <v>109651400</v>
      </c>
      <c r="V314" s="54">
        <f t="shared" si="112"/>
        <v>16.530842</v>
      </c>
      <c r="W314" s="32">
        <v>393</v>
      </c>
      <c r="X314">
        <v>1223</v>
      </c>
      <c r="Y314">
        <f t="shared" si="113"/>
        <v>32.130000000000003</v>
      </c>
      <c r="Z314" s="46">
        <v>1312233</v>
      </c>
      <c r="AA314" s="41">
        <v>699999</v>
      </c>
      <c r="AB314" s="33">
        <f t="shared" si="114"/>
        <v>0.42007800000000001</v>
      </c>
      <c r="AC314" s="33" t="str">
        <f t="shared" si="115"/>
        <v/>
      </c>
      <c r="AD314" s="33" t="str">
        <f t="shared" si="116"/>
        <v/>
      </c>
      <c r="AE314" s="62">
        <f t="shared" si="117"/>
        <v>876.92653655182767</v>
      </c>
      <c r="AF314" s="62">
        <f t="shared" si="118"/>
        <v>0</v>
      </c>
      <c r="AG314" s="62">
        <f t="shared" si="119"/>
        <v>0</v>
      </c>
      <c r="AH314" s="62" t="str">
        <f t="shared" si="120"/>
        <v/>
      </c>
      <c r="AI314" s="33" t="str">
        <f t="shared" si="121"/>
        <v/>
      </c>
      <c r="AJ314" s="33" t="str">
        <f t="shared" si="122"/>
        <v/>
      </c>
      <c r="AK314" s="34">
        <f t="shared" si="123"/>
        <v>876.93</v>
      </c>
      <c r="AL314" s="34">
        <f t="shared" si="124"/>
        <v>933.92</v>
      </c>
      <c r="AM314" s="32">
        <f t="shared" si="125"/>
        <v>573199</v>
      </c>
      <c r="AN314" s="35">
        <f t="shared" si="126"/>
        <v>5.3758495219872974E-3</v>
      </c>
      <c r="AO314" s="32">
        <f t="shared" si="127"/>
        <v>363.96651603662798</v>
      </c>
      <c r="AP314" s="32">
        <f t="shared" si="128"/>
        <v>505859</v>
      </c>
      <c r="AQ314" s="32">
        <f t="shared" si="129"/>
        <v>12040</v>
      </c>
      <c r="AR314" s="32">
        <f t="shared" si="130"/>
        <v>34999.950000000004</v>
      </c>
      <c r="AS314" s="32">
        <f t="shared" si="131"/>
        <v>493455</v>
      </c>
      <c r="AT314" s="36">
        <f t="shared" si="132"/>
        <v>505859</v>
      </c>
      <c r="AU314" s="33"/>
      <c r="AV314" s="33">
        <f t="shared" si="133"/>
        <v>1</v>
      </c>
      <c r="AX314">
        <v>505495</v>
      </c>
      <c r="AY314" s="71">
        <f t="shared" si="134"/>
        <v>7.2008625208953598E-4</v>
      </c>
    </row>
    <row r="315" spans="1:51" ht="15" customHeight="1" x14ac:dyDescent="0.25">
      <c r="A315">
        <v>28</v>
      </c>
      <c r="B315">
        <v>9000</v>
      </c>
      <c r="C315" t="s">
        <v>1743</v>
      </c>
      <c r="D315" t="s">
        <v>1744</v>
      </c>
      <c r="E315" s="39" t="s">
        <v>419</v>
      </c>
      <c r="F315" s="32">
        <v>798258</v>
      </c>
      <c r="G315" s="43">
        <v>5254</v>
      </c>
      <c r="H315" s="47">
        <f t="shared" si="108"/>
        <v>3.7204900684500513</v>
      </c>
      <c r="I315">
        <v>218</v>
      </c>
      <c r="J315">
        <v>2485</v>
      </c>
      <c r="K315" s="33">
        <f t="shared" si="109"/>
        <v>8.7726000000000006</v>
      </c>
      <c r="L315" s="33">
        <v>3296</v>
      </c>
      <c r="M315" s="33">
        <v>3674</v>
      </c>
      <c r="N315" s="33">
        <v>4311</v>
      </c>
      <c r="O315" s="33">
        <v>4923</v>
      </c>
      <c r="P315" s="40">
        <v>4830</v>
      </c>
      <c r="Q315" s="43">
        <v>5276</v>
      </c>
      <c r="R315" s="40">
        <f t="shared" si="110"/>
        <v>5276</v>
      </c>
      <c r="S315" s="34">
        <f t="shared" si="111"/>
        <v>0.42</v>
      </c>
      <c r="T315" s="43">
        <v>41348500</v>
      </c>
      <c r="U315" s="43">
        <v>724980252</v>
      </c>
      <c r="V315" s="54">
        <f t="shared" si="112"/>
        <v>5.7033969999999998</v>
      </c>
      <c r="W315" s="32">
        <v>1297</v>
      </c>
      <c r="X315">
        <v>5266</v>
      </c>
      <c r="Y315">
        <f t="shared" si="113"/>
        <v>24.63</v>
      </c>
      <c r="Z315" s="46">
        <v>7188055</v>
      </c>
      <c r="AA315" s="41">
        <v>3886132</v>
      </c>
      <c r="AB315" s="33">
        <f t="shared" si="114"/>
        <v>0.42007800000000001</v>
      </c>
      <c r="AC315" s="33" t="str">
        <f t="shared" si="115"/>
        <v/>
      </c>
      <c r="AD315" s="33" t="str">
        <f t="shared" si="116"/>
        <v/>
      </c>
      <c r="AE315" s="62">
        <f t="shared" si="117"/>
        <v>0</v>
      </c>
      <c r="AF315" s="62">
        <f t="shared" si="118"/>
        <v>707.37160968824992</v>
      </c>
      <c r="AG315" s="62">
        <f t="shared" si="119"/>
        <v>0</v>
      </c>
      <c r="AH315" s="62" t="str">
        <f t="shared" si="120"/>
        <v/>
      </c>
      <c r="AI315" s="33" t="str">
        <f t="shared" si="121"/>
        <v/>
      </c>
      <c r="AJ315" s="33" t="str">
        <f t="shared" si="122"/>
        <v/>
      </c>
      <c r="AK315" s="34">
        <f t="shared" si="123"/>
        <v>707.37</v>
      </c>
      <c r="AL315" s="34">
        <f t="shared" si="124"/>
        <v>753.34</v>
      </c>
      <c r="AM315" s="32">
        <f t="shared" si="125"/>
        <v>938505</v>
      </c>
      <c r="AN315" s="35">
        <f t="shared" si="126"/>
        <v>5.3758495219872974E-3</v>
      </c>
      <c r="AO315" s="32">
        <f t="shared" si="127"/>
        <v>753.94676791015252</v>
      </c>
      <c r="AP315" s="32">
        <f t="shared" si="128"/>
        <v>799012</v>
      </c>
      <c r="AQ315" s="32">
        <f t="shared" si="129"/>
        <v>52540</v>
      </c>
      <c r="AR315" s="32">
        <f t="shared" si="130"/>
        <v>194306.6</v>
      </c>
      <c r="AS315" s="32">
        <f t="shared" si="131"/>
        <v>745718</v>
      </c>
      <c r="AT315" s="36">
        <f t="shared" si="132"/>
        <v>799012</v>
      </c>
      <c r="AU315" s="33"/>
      <c r="AV315" s="33">
        <f t="shared" si="133"/>
        <v>1</v>
      </c>
      <c r="AX315">
        <v>798258</v>
      </c>
      <c r="AY315" s="71">
        <f t="shared" si="134"/>
        <v>9.445567723718397E-4</v>
      </c>
    </row>
    <row r="316" spans="1:51" ht="15" customHeight="1" x14ac:dyDescent="0.25">
      <c r="A316">
        <v>29</v>
      </c>
      <c r="B316">
        <v>100</v>
      </c>
      <c r="C316" t="s">
        <v>911</v>
      </c>
      <c r="D316" t="s">
        <v>912</v>
      </c>
      <c r="E316" s="39" t="s">
        <v>5</v>
      </c>
      <c r="F316" s="32">
        <v>108997</v>
      </c>
      <c r="G316" s="43">
        <v>413</v>
      </c>
      <c r="H316" s="47">
        <f t="shared" si="108"/>
        <v>2.6159500516564012</v>
      </c>
      <c r="I316">
        <v>50</v>
      </c>
      <c r="J316">
        <v>182</v>
      </c>
      <c r="K316" s="33">
        <f t="shared" si="109"/>
        <v>27.4725</v>
      </c>
      <c r="L316" s="33">
        <v>468</v>
      </c>
      <c r="M316" s="33">
        <v>486</v>
      </c>
      <c r="N316" s="33">
        <v>393</v>
      </c>
      <c r="O316" s="33">
        <v>412</v>
      </c>
      <c r="P316" s="42">
        <v>432</v>
      </c>
      <c r="Q316" s="43">
        <v>404</v>
      </c>
      <c r="R316" s="40">
        <f t="shared" si="110"/>
        <v>486</v>
      </c>
      <c r="S316" s="34">
        <f t="shared" si="111"/>
        <v>15.02</v>
      </c>
      <c r="T316" s="43">
        <v>2704700</v>
      </c>
      <c r="U316" s="43">
        <v>40705488</v>
      </c>
      <c r="V316" s="54">
        <f t="shared" si="112"/>
        <v>6.6445590000000001</v>
      </c>
      <c r="W316" s="32">
        <v>93</v>
      </c>
      <c r="X316">
        <v>323</v>
      </c>
      <c r="Y316">
        <f t="shared" si="113"/>
        <v>28.79</v>
      </c>
      <c r="Z316" s="46">
        <v>355960</v>
      </c>
      <c r="AA316" s="41">
        <v>251354</v>
      </c>
      <c r="AB316" s="33">
        <f t="shared" si="114"/>
        <v>0.42007800000000001</v>
      </c>
      <c r="AC316" s="33" t="str">
        <f t="shared" si="115"/>
        <v/>
      </c>
      <c r="AD316" s="33" t="str">
        <f t="shared" si="116"/>
        <v/>
      </c>
      <c r="AE316" s="62">
        <f t="shared" si="117"/>
        <v>774.29019955971091</v>
      </c>
      <c r="AF316" s="62">
        <f t="shared" si="118"/>
        <v>0</v>
      </c>
      <c r="AG316" s="62">
        <f t="shared" si="119"/>
        <v>0</v>
      </c>
      <c r="AH316" s="62" t="str">
        <f t="shared" si="120"/>
        <v/>
      </c>
      <c r="AI316" s="33" t="str">
        <f t="shared" si="121"/>
        <v/>
      </c>
      <c r="AJ316" s="33" t="str">
        <f t="shared" si="122"/>
        <v/>
      </c>
      <c r="AK316" s="34">
        <f t="shared" si="123"/>
        <v>774.29</v>
      </c>
      <c r="AL316" s="34">
        <f t="shared" si="124"/>
        <v>824.61</v>
      </c>
      <c r="AM316" s="32">
        <f t="shared" si="125"/>
        <v>191033</v>
      </c>
      <c r="AN316" s="35">
        <f t="shared" si="126"/>
        <v>5.3758495219872974E-3</v>
      </c>
      <c r="AO316" s="32">
        <f t="shared" si="127"/>
        <v>441.01319138574991</v>
      </c>
      <c r="AP316" s="32">
        <f t="shared" si="128"/>
        <v>109438</v>
      </c>
      <c r="AQ316" s="32">
        <f t="shared" si="129"/>
        <v>4130</v>
      </c>
      <c r="AR316" s="32">
        <f t="shared" si="130"/>
        <v>12567.7</v>
      </c>
      <c r="AS316" s="32">
        <f t="shared" si="131"/>
        <v>104867</v>
      </c>
      <c r="AT316" s="36">
        <f t="shared" si="132"/>
        <v>109438</v>
      </c>
      <c r="AU316" s="33"/>
      <c r="AV316" s="33">
        <f t="shared" si="133"/>
        <v>1</v>
      </c>
      <c r="AX316">
        <v>108997</v>
      </c>
      <c r="AY316" s="71">
        <f t="shared" si="134"/>
        <v>4.0459829169610176E-3</v>
      </c>
    </row>
    <row r="317" spans="1:51" ht="15" customHeight="1" x14ac:dyDescent="0.25">
      <c r="A317">
        <v>29</v>
      </c>
      <c r="B317">
        <v>1100</v>
      </c>
      <c r="C317" t="s">
        <v>1785</v>
      </c>
      <c r="D317" t="s">
        <v>1786</v>
      </c>
      <c r="E317" s="39" t="s">
        <v>440</v>
      </c>
      <c r="F317" s="32">
        <v>14702</v>
      </c>
      <c r="G317" s="43">
        <v>138</v>
      </c>
      <c r="H317" s="47">
        <f t="shared" si="108"/>
        <v>2.1398790864012365</v>
      </c>
      <c r="I317">
        <v>3</v>
      </c>
      <c r="J317">
        <v>41</v>
      </c>
      <c r="K317" s="33">
        <f t="shared" si="109"/>
        <v>7.3170999999999999</v>
      </c>
      <c r="L317" s="33">
        <v>154</v>
      </c>
      <c r="M317" s="33">
        <v>160</v>
      </c>
      <c r="N317" s="33">
        <v>101</v>
      </c>
      <c r="O317" s="33">
        <v>145</v>
      </c>
      <c r="P317" s="42">
        <v>111</v>
      </c>
      <c r="Q317" s="43">
        <v>134</v>
      </c>
      <c r="R317" s="40">
        <f t="shared" si="110"/>
        <v>160</v>
      </c>
      <c r="S317" s="34">
        <f t="shared" si="111"/>
        <v>13.75</v>
      </c>
      <c r="T317" s="43">
        <v>1625100</v>
      </c>
      <c r="U317" s="43">
        <v>16093702</v>
      </c>
      <c r="V317" s="54">
        <f t="shared" si="112"/>
        <v>10.097739000000001</v>
      </c>
      <c r="W317" s="32">
        <v>37</v>
      </c>
      <c r="X317">
        <v>74</v>
      </c>
      <c r="Y317">
        <f t="shared" si="113"/>
        <v>50</v>
      </c>
      <c r="Z317" s="46">
        <v>144781</v>
      </c>
      <c r="AA317" s="41">
        <v>79664</v>
      </c>
      <c r="AB317" s="33">
        <f t="shared" si="114"/>
        <v>0.42007800000000001</v>
      </c>
      <c r="AC317" s="33" t="str">
        <f t="shared" si="115"/>
        <v/>
      </c>
      <c r="AD317" s="33" t="str">
        <f t="shared" si="116"/>
        <v/>
      </c>
      <c r="AE317" s="62">
        <f t="shared" si="117"/>
        <v>669.13707296704592</v>
      </c>
      <c r="AF317" s="62">
        <f t="shared" si="118"/>
        <v>0</v>
      </c>
      <c r="AG317" s="62">
        <f t="shared" si="119"/>
        <v>0</v>
      </c>
      <c r="AH317" s="62" t="str">
        <f t="shared" si="120"/>
        <v/>
      </c>
      <c r="AI317" s="33" t="str">
        <f t="shared" si="121"/>
        <v/>
      </c>
      <c r="AJ317" s="33" t="str">
        <f t="shared" si="122"/>
        <v/>
      </c>
      <c r="AK317" s="34">
        <f t="shared" si="123"/>
        <v>669.14</v>
      </c>
      <c r="AL317" s="34">
        <f t="shared" si="124"/>
        <v>712.63</v>
      </c>
      <c r="AM317" s="32">
        <f t="shared" si="125"/>
        <v>37524</v>
      </c>
      <c r="AN317" s="35">
        <f t="shared" si="126"/>
        <v>5.3758495219872974E-3</v>
      </c>
      <c r="AO317" s="32">
        <f t="shared" si="127"/>
        <v>122.6876377907941</v>
      </c>
      <c r="AP317" s="32">
        <f t="shared" si="128"/>
        <v>14825</v>
      </c>
      <c r="AQ317" s="32">
        <f t="shared" si="129"/>
        <v>1380</v>
      </c>
      <c r="AR317" s="32">
        <f t="shared" si="130"/>
        <v>3983.2000000000003</v>
      </c>
      <c r="AS317" s="32">
        <f t="shared" si="131"/>
        <v>13322</v>
      </c>
      <c r="AT317" s="36">
        <f t="shared" si="132"/>
        <v>14825</v>
      </c>
      <c r="AU317" s="33"/>
      <c r="AV317" s="33">
        <f t="shared" si="133"/>
        <v>1</v>
      </c>
      <c r="AX317">
        <v>14702</v>
      </c>
      <c r="AY317" s="71">
        <f t="shared" si="134"/>
        <v>8.3662086790912797E-3</v>
      </c>
    </row>
    <row r="318" spans="1:51" ht="15" customHeight="1" x14ac:dyDescent="0.25">
      <c r="A318">
        <v>29</v>
      </c>
      <c r="B318">
        <v>1200</v>
      </c>
      <c r="C318" t="s">
        <v>2011</v>
      </c>
      <c r="D318" t="s">
        <v>2012</v>
      </c>
      <c r="E318" s="39" t="s">
        <v>553</v>
      </c>
      <c r="F318" s="32">
        <v>80176</v>
      </c>
      <c r="G318" s="43">
        <v>384</v>
      </c>
      <c r="H318" s="47">
        <f t="shared" si="108"/>
        <v>2.5843312243675309</v>
      </c>
      <c r="I318">
        <v>59</v>
      </c>
      <c r="J318">
        <v>214</v>
      </c>
      <c r="K318" s="33">
        <f t="shared" si="109"/>
        <v>27.570099999999996</v>
      </c>
      <c r="L318" s="33">
        <v>308</v>
      </c>
      <c r="M318" s="33">
        <v>332</v>
      </c>
      <c r="N318" s="33">
        <v>375</v>
      </c>
      <c r="O318" s="33">
        <v>364</v>
      </c>
      <c r="P318" s="42">
        <v>390</v>
      </c>
      <c r="Q318" s="43">
        <v>377</v>
      </c>
      <c r="R318" s="40">
        <f t="shared" si="110"/>
        <v>390</v>
      </c>
      <c r="S318" s="34">
        <f t="shared" si="111"/>
        <v>1.54</v>
      </c>
      <c r="T318" s="43">
        <v>6472700</v>
      </c>
      <c r="U318" s="43">
        <v>49353829</v>
      </c>
      <c r="V318" s="54">
        <f t="shared" si="112"/>
        <v>13.114889</v>
      </c>
      <c r="W318" s="32">
        <v>83</v>
      </c>
      <c r="X318">
        <v>452</v>
      </c>
      <c r="Y318">
        <f t="shared" si="113"/>
        <v>18.36</v>
      </c>
      <c r="Z318" s="46">
        <v>522293</v>
      </c>
      <c r="AA318" s="41">
        <v>325293</v>
      </c>
      <c r="AB318" s="33">
        <f t="shared" si="114"/>
        <v>0.42007800000000001</v>
      </c>
      <c r="AC318" s="33" t="str">
        <f t="shared" si="115"/>
        <v/>
      </c>
      <c r="AD318" s="33" t="str">
        <f t="shared" si="116"/>
        <v/>
      </c>
      <c r="AE318" s="62">
        <f t="shared" si="117"/>
        <v>767.30632784462716</v>
      </c>
      <c r="AF318" s="62">
        <f t="shared" si="118"/>
        <v>0</v>
      </c>
      <c r="AG318" s="62">
        <f t="shared" si="119"/>
        <v>0</v>
      </c>
      <c r="AH318" s="62" t="str">
        <f t="shared" si="120"/>
        <v/>
      </c>
      <c r="AI318" s="33" t="str">
        <f t="shared" si="121"/>
        <v/>
      </c>
      <c r="AJ318" s="33" t="str">
        <f t="shared" si="122"/>
        <v/>
      </c>
      <c r="AK318" s="34">
        <f t="shared" si="123"/>
        <v>767.31</v>
      </c>
      <c r="AL318" s="34">
        <f t="shared" si="124"/>
        <v>817.18</v>
      </c>
      <c r="AM318" s="32">
        <f t="shared" si="125"/>
        <v>94393</v>
      </c>
      <c r="AN318" s="35">
        <f t="shared" si="126"/>
        <v>5.3758495219872974E-3</v>
      </c>
      <c r="AO318" s="32">
        <f t="shared" si="127"/>
        <v>76.428452654093405</v>
      </c>
      <c r="AP318" s="32">
        <f t="shared" si="128"/>
        <v>80252</v>
      </c>
      <c r="AQ318" s="32">
        <f t="shared" si="129"/>
        <v>3840</v>
      </c>
      <c r="AR318" s="32">
        <f t="shared" si="130"/>
        <v>16264.650000000001</v>
      </c>
      <c r="AS318" s="32">
        <f t="shared" si="131"/>
        <v>76336</v>
      </c>
      <c r="AT318" s="36">
        <f t="shared" si="132"/>
        <v>80252</v>
      </c>
      <c r="AU318" s="33"/>
      <c r="AV318" s="33">
        <f t="shared" si="133"/>
        <v>1</v>
      </c>
      <c r="AX318">
        <v>80176</v>
      </c>
      <c r="AY318" s="71">
        <f t="shared" si="134"/>
        <v>9.4791458790660546E-4</v>
      </c>
    </row>
    <row r="319" spans="1:51" ht="15" customHeight="1" x14ac:dyDescent="0.25">
      <c r="A319">
        <v>29</v>
      </c>
      <c r="B319">
        <v>1300</v>
      </c>
      <c r="C319" t="s">
        <v>2115</v>
      </c>
      <c r="D319" t="s">
        <v>2116</v>
      </c>
      <c r="E319" s="39" t="s">
        <v>605</v>
      </c>
      <c r="F319" s="32">
        <v>863888</v>
      </c>
      <c r="G319" s="43">
        <v>4295</v>
      </c>
      <c r="H319" s="47">
        <f t="shared" si="108"/>
        <v>3.6329631681672612</v>
      </c>
      <c r="I319">
        <v>226</v>
      </c>
      <c r="J319">
        <v>2098</v>
      </c>
      <c r="K319" s="33">
        <f t="shared" si="109"/>
        <v>10.7722</v>
      </c>
      <c r="L319" s="33">
        <v>2772</v>
      </c>
      <c r="M319" s="33">
        <v>2976</v>
      </c>
      <c r="N319" s="33">
        <v>2863</v>
      </c>
      <c r="O319" s="33">
        <v>3276</v>
      </c>
      <c r="P319" s="40">
        <v>3709</v>
      </c>
      <c r="Q319" s="43">
        <v>4142</v>
      </c>
      <c r="R319" s="40">
        <f t="shared" si="110"/>
        <v>4142</v>
      </c>
      <c r="S319" s="34">
        <f t="shared" si="111"/>
        <v>0</v>
      </c>
      <c r="T319" s="43">
        <v>131579600</v>
      </c>
      <c r="U319" s="43">
        <v>473636311</v>
      </c>
      <c r="V319" s="54">
        <f t="shared" si="112"/>
        <v>27.780725</v>
      </c>
      <c r="W319" s="32">
        <v>1154</v>
      </c>
      <c r="X319">
        <v>4226</v>
      </c>
      <c r="Y319">
        <f t="shared" si="113"/>
        <v>27.31</v>
      </c>
      <c r="Z319" s="46">
        <v>5400284</v>
      </c>
      <c r="AA319" s="41">
        <v>3622092</v>
      </c>
      <c r="AB319" s="33">
        <f t="shared" si="114"/>
        <v>0.42007800000000001</v>
      </c>
      <c r="AC319" s="33" t="str">
        <f t="shared" si="115"/>
        <v/>
      </c>
      <c r="AD319" s="33" t="str">
        <f t="shared" si="116"/>
        <v/>
      </c>
      <c r="AE319" s="62">
        <f t="shared" si="117"/>
        <v>0</v>
      </c>
      <c r="AF319" s="62">
        <f t="shared" si="118"/>
        <v>948.89448401624998</v>
      </c>
      <c r="AG319" s="62">
        <f t="shared" si="119"/>
        <v>0</v>
      </c>
      <c r="AH319" s="62" t="str">
        <f t="shared" si="120"/>
        <v/>
      </c>
      <c r="AI319" s="33" t="str">
        <f t="shared" si="121"/>
        <v/>
      </c>
      <c r="AJ319" s="33" t="str">
        <f t="shared" si="122"/>
        <v/>
      </c>
      <c r="AK319" s="34">
        <f t="shared" si="123"/>
        <v>948.89</v>
      </c>
      <c r="AL319" s="34">
        <f t="shared" si="124"/>
        <v>1010.56</v>
      </c>
      <c r="AM319" s="32">
        <f t="shared" si="125"/>
        <v>2071815</v>
      </c>
      <c r="AN319" s="35">
        <f t="shared" si="126"/>
        <v>5.3758495219872974E-3</v>
      </c>
      <c r="AO319" s="32">
        <f t="shared" si="127"/>
        <v>6493.6337855455504</v>
      </c>
      <c r="AP319" s="32">
        <f t="shared" si="128"/>
        <v>870382</v>
      </c>
      <c r="AQ319" s="32">
        <f t="shared" si="129"/>
        <v>42950</v>
      </c>
      <c r="AR319" s="32">
        <f t="shared" si="130"/>
        <v>181104.6</v>
      </c>
      <c r="AS319" s="32">
        <f t="shared" si="131"/>
        <v>820938</v>
      </c>
      <c r="AT319" s="36">
        <f t="shared" si="132"/>
        <v>870382</v>
      </c>
      <c r="AU319" s="33"/>
      <c r="AV319" s="33">
        <f t="shared" si="133"/>
        <v>1</v>
      </c>
      <c r="AX319">
        <v>863888</v>
      </c>
      <c r="AY319" s="71">
        <f t="shared" si="134"/>
        <v>7.5171781527235016E-3</v>
      </c>
    </row>
    <row r="320" spans="1:51" ht="15" customHeight="1" x14ac:dyDescent="0.25">
      <c r="A320">
        <v>30</v>
      </c>
      <c r="B320">
        <v>200</v>
      </c>
      <c r="C320" t="s">
        <v>1131</v>
      </c>
      <c r="D320" t="s">
        <v>1132</v>
      </c>
      <c r="E320" s="39" t="s">
        <v>115</v>
      </c>
      <c r="F320" s="32">
        <v>1516898</v>
      </c>
      <c r="G320" s="43">
        <v>11039</v>
      </c>
      <c r="H320" s="47">
        <f t="shared" si="108"/>
        <v>4.0429297333431595</v>
      </c>
      <c r="I320">
        <v>340</v>
      </c>
      <c r="J320">
        <v>4289</v>
      </c>
      <c r="K320" s="33">
        <f t="shared" si="109"/>
        <v>7.9272999999999998</v>
      </c>
      <c r="L320" s="33">
        <v>2720</v>
      </c>
      <c r="M320" s="33">
        <v>3170</v>
      </c>
      <c r="N320" s="33">
        <v>5094</v>
      </c>
      <c r="O320" s="33">
        <v>5520</v>
      </c>
      <c r="P320" s="40">
        <v>8111</v>
      </c>
      <c r="Q320" s="43">
        <v>9611</v>
      </c>
      <c r="R320" s="40">
        <f t="shared" si="110"/>
        <v>9611</v>
      </c>
      <c r="S320" s="34">
        <f t="shared" si="111"/>
        <v>0</v>
      </c>
      <c r="T320" s="43">
        <v>211981700</v>
      </c>
      <c r="U320" s="43">
        <v>1126743700</v>
      </c>
      <c r="V320" s="54">
        <f t="shared" si="112"/>
        <v>18.813656999999999</v>
      </c>
      <c r="W320" s="32">
        <v>1912</v>
      </c>
      <c r="X320">
        <v>9992</v>
      </c>
      <c r="Y320">
        <f t="shared" si="113"/>
        <v>19.14</v>
      </c>
      <c r="Z320" s="46">
        <v>12585837</v>
      </c>
      <c r="AA320" s="41">
        <v>7175234</v>
      </c>
      <c r="AB320" s="33">
        <f t="shared" si="114"/>
        <v>0.42007800000000001</v>
      </c>
      <c r="AC320" s="33" t="str">
        <f t="shared" si="115"/>
        <v/>
      </c>
      <c r="AD320" s="33" t="str">
        <f t="shared" si="116"/>
        <v/>
      </c>
      <c r="AE320" s="62">
        <f t="shared" si="117"/>
        <v>0</v>
      </c>
      <c r="AF320" s="62">
        <f t="shared" si="118"/>
        <v>0</v>
      </c>
      <c r="AG320" s="62">
        <f t="shared" si="119"/>
        <v>791.88917198044987</v>
      </c>
      <c r="AH320" s="62" t="str">
        <f t="shared" si="120"/>
        <v/>
      </c>
      <c r="AI320" s="33" t="str">
        <f t="shared" si="121"/>
        <v/>
      </c>
      <c r="AJ320" s="33" t="str">
        <f t="shared" si="122"/>
        <v/>
      </c>
      <c r="AK320" s="34">
        <f t="shared" si="123"/>
        <v>791.89</v>
      </c>
      <c r="AL320" s="34">
        <f t="shared" si="124"/>
        <v>843.36</v>
      </c>
      <c r="AM320" s="32">
        <f t="shared" si="125"/>
        <v>4022818</v>
      </c>
      <c r="AN320" s="35">
        <f t="shared" si="126"/>
        <v>5.3758495219872974E-3</v>
      </c>
      <c r="AO320" s="32">
        <f t="shared" si="127"/>
        <v>13471.448834138408</v>
      </c>
      <c r="AP320" s="32">
        <f t="shared" si="128"/>
        <v>1530369</v>
      </c>
      <c r="AQ320" s="32">
        <f t="shared" si="129"/>
        <v>110390</v>
      </c>
      <c r="AR320" s="32">
        <f t="shared" si="130"/>
        <v>358761.7</v>
      </c>
      <c r="AS320" s="32">
        <f t="shared" si="131"/>
        <v>1406508</v>
      </c>
      <c r="AT320" s="36">
        <f t="shared" si="132"/>
        <v>1530369</v>
      </c>
      <c r="AU320" s="33"/>
      <c r="AV320" s="33">
        <f t="shared" si="133"/>
        <v>1</v>
      </c>
      <c r="AX320">
        <v>1516898</v>
      </c>
      <c r="AY320" s="71">
        <f t="shared" si="134"/>
        <v>8.8806234829237034E-3</v>
      </c>
    </row>
    <row r="321" spans="1:51" ht="15" customHeight="1" x14ac:dyDescent="0.25">
      <c r="A321">
        <v>30</v>
      </c>
      <c r="B321">
        <v>500</v>
      </c>
      <c r="C321" t="s">
        <v>1681</v>
      </c>
      <c r="D321" t="s">
        <v>1682</v>
      </c>
      <c r="E321" s="39" t="s">
        <v>388</v>
      </c>
      <c r="F321" s="32">
        <v>1025744</v>
      </c>
      <c r="G321" s="43">
        <v>7511</v>
      </c>
      <c r="H321" s="47">
        <f t="shared" si="108"/>
        <v>3.875697761980208</v>
      </c>
      <c r="I321">
        <v>115</v>
      </c>
      <c r="J321">
        <v>2714</v>
      </c>
      <c r="K321" s="33">
        <f t="shared" si="109"/>
        <v>4.2373000000000003</v>
      </c>
      <c r="L321" s="33">
        <v>679</v>
      </c>
      <c r="M321" s="33">
        <v>858</v>
      </c>
      <c r="N321" s="33">
        <v>1228</v>
      </c>
      <c r="O321" s="33">
        <v>2324</v>
      </c>
      <c r="P321" s="40">
        <v>5251</v>
      </c>
      <c r="Q321" s="43">
        <v>6804</v>
      </c>
      <c r="R321" s="40">
        <f t="shared" si="110"/>
        <v>6804</v>
      </c>
      <c r="S321" s="34">
        <f t="shared" si="111"/>
        <v>0</v>
      </c>
      <c r="T321" s="43">
        <v>79955300</v>
      </c>
      <c r="U321" s="43">
        <v>797259300</v>
      </c>
      <c r="V321" s="54">
        <f t="shared" si="112"/>
        <v>10.02877</v>
      </c>
      <c r="W321" s="32">
        <v>806</v>
      </c>
      <c r="X321">
        <v>7023</v>
      </c>
      <c r="Y321">
        <f t="shared" si="113"/>
        <v>11.48</v>
      </c>
      <c r="Z321" s="46">
        <v>8608947</v>
      </c>
      <c r="AA321" s="41">
        <v>3615462</v>
      </c>
      <c r="AB321" s="33">
        <f t="shared" si="114"/>
        <v>0.42007800000000001</v>
      </c>
      <c r="AC321" s="33" t="str">
        <f t="shared" si="115"/>
        <v/>
      </c>
      <c r="AD321" s="33" t="str">
        <f t="shared" si="116"/>
        <v/>
      </c>
      <c r="AE321" s="62">
        <f t="shared" si="117"/>
        <v>0</v>
      </c>
      <c r="AF321" s="62">
        <f t="shared" si="118"/>
        <v>710.66917384749991</v>
      </c>
      <c r="AG321" s="62">
        <f t="shared" si="119"/>
        <v>0</v>
      </c>
      <c r="AH321" s="62" t="str">
        <f t="shared" si="120"/>
        <v/>
      </c>
      <c r="AI321" s="33" t="str">
        <f t="shared" si="121"/>
        <v/>
      </c>
      <c r="AJ321" s="33" t="str">
        <f t="shared" si="122"/>
        <v/>
      </c>
      <c r="AK321" s="34">
        <f t="shared" si="123"/>
        <v>710.67</v>
      </c>
      <c r="AL321" s="34">
        <f t="shared" si="124"/>
        <v>756.86</v>
      </c>
      <c r="AM321" s="32">
        <f t="shared" si="125"/>
        <v>2068346</v>
      </c>
      <c r="AN321" s="35">
        <f t="shared" si="126"/>
        <v>5.3758495219872974E-3</v>
      </c>
      <c r="AO321" s="32">
        <f t="shared" si="127"/>
        <v>5604.8714633230002</v>
      </c>
      <c r="AP321" s="32">
        <f t="shared" si="128"/>
        <v>1031349</v>
      </c>
      <c r="AQ321" s="32">
        <f t="shared" si="129"/>
        <v>75110</v>
      </c>
      <c r="AR321" s="32">
        <f t="shared" si="130"/>
        <v>180773.1</v>
      </c>
      <c r="AS321" s="32">
        <f t="shared" si="131"/>
        <v>950634</v>
      </c>
      <c r="AT321" s="36">
        <f t="shared" si="132"/>
        <v>1031349</v>
      </c>
      <c r="AU321" s="33"/>
      <c r="AV321" s="33">
        <f t="shared" si="133"/>
        <v>1</v>
      </c>
      <c r="AX321">
        <v>1025744</v>
      </c>
      <c r="AY321" s="71">
        <f t="shared" si="134"/>
        <v>5.4643263816312841E-3</v>
      </c>
    </row>
    <row r="322" spans="1:51" ht="15" customHeight="1" x14ac:dyDescent="0.25">
      <c r="A322">
        <v>30</v>
      </c>
      <c r="B322">
        <v>6000</v>
      </c>
      <c r="C322" t="s">
        <v>1071</v>
      </c>
      <c r="D322" t="s">
        <v>1072</v>
      </c>
      <c r="E322" s="39" t="s">
        <v>85</v>
      </c>
      <c r="F322" s="32">
        <v>713407</v>
      </c>
      <c r="G322" s="43">
        <v>1771</v>
      </c>
      <c r="H322" s="47">
        <f t="shared" si="108"/>
        <v>3.2482185611900749</v>
      </c>
      <c r="I322">
        <v>116</v>
      </c>
      <c r="J322">
        <v>724</v>
      </c>
      <c r="K322" s="33">
        <f t="shared" si="109"/>
        <v>16.022100000000002</v>
      </c>
      <c r="L322" s="33">
        <v>744</v>
      </c>
      <c r="M322" s="33">
        <v>1015</v>
      </c>
      <c r="N322" s="33">
        <v>1139</v>
      </c>
      <c r="O322" s="33">
        <v>1276</v>
      </c>
      <c r="P322" s="40">
        <v>1793</v>
      </c>
      <c r="Q322" s="43">
        <v>1769</v>
      </c>
      <c r="R322" s="40">
        <f t="shared" si="110"/>
        <v>1793</v>
      </c>
      <c r="S322" s="34">
        <f t="shared" si="111"/>
        <v>1.23</v>
      </c>
      <c r="T322" s="43">
        <v>18881400</v>
      </c>
      <c r="U322" s="43">
        <v>133178600</v>
      </c>
      <c r="V322" s="54">
        <f t="shared" si="112"/>
        <v>14.177503</v>
      </c>
      <c r="W322" s="32">
        <v>265</v>
      </c>
      <c r="X322">
        <v>1674</v>
      </c>
      <c r="Y322">
        <f t="shared" si="113"/>
        <v>15.83</v>
      </c>
      <c r="Z322" s="46">
        <v>1473792</v>
      </c>
      <c r="AA322" s="41">
        <v>1569078</v>
      </c>
      <c r="AB322" s="33">
        <f t="shared" si="114"/>
        <v>0.42007800000000001</v>
      </c>
      <c r="AC322" s="33" t="str">
        <f t="shared" si="115"/>
        <v/>
      </c>
      <c r="AD322" s="33" t="str">
        <f t="shared" si="116"/>
        <v/>
      </c>
      <c r="AE322" s="62">
        <f t="shared" si="117"/>
        <v>913.94377113998019</v>
      </c>
      <c r="AF322" s="62">
        <f t="shared" si="118"/>
        <v>0</v>
      </c>
      <c r="AG322" s="62">
        <f t="shared" si="119"/>
        <v>0</v>
      </c>
      <c r="AH322" s="62" t="str">
        <f t="shared" si="120"/>
        <v/>
      </c>
      <c r="AI322" s="33" t="str">
        <f t="shared" si="121"/>
        <v/>
      </c>
      <c r="AJ322" s="33" t="str">
        <f t="shared" si="122"/>
        <v/>
      </c>
      <c r="AK322" s="34">
        <f t="shared" si="123"/>
        <v>913.94</v>
      </c>
      <c r="AL322" s="34">
        <f t="shared" si="124"/>
        <v>973.34</v>
      </c>
      <c r="AM322" s="32">
        <f t="shared" si="125"/>
        <v>1104678</v>
      </c>
      <c r="AN322" s="35">
        <f t="shared" si="126"/>
        <v>5.3758495219872974E-3</v>
      </c>
      <c r="AO322" s="32">
        <f t="shared" si="127"/>
        <v>2103.4140183174918</v>
      </c>
      <c r="AP322" s="32">
        <f t="shared" si="128"/>
        <v>715510</v>
      </c>
      <c r="AQ322" s="32">
        <f t="shared" si="129"/>
        <v>17710</v>
      </c>
      <c r="AR322" s="32">
        <f t="shared" si="130"/>
        <v>78453.900000000009</v>
      </c>
      <c r="AS322" s="32">
        <f t="shared" si="131"/>
        <v>695697</v>
      </c>
      <c r="AT322" s="36">
        <f t="shared" si="132"/>
        <v>715510</v>
      </c>
      <c r="AU322" s="33"/>
      <c r="AV322" s="33">
        <f t="shared" si="133"/>
        <v>1</v>
      </c>
      <c r="AX322">
        <v>713407</v>
      </c>
      <c r="AY322" s="71">
        <f t="shared" si="134"/>
        <v>2.9478264160570332E-3</v>
      </c>
    </row>
    <row r="323" spans="1:51" ht="15" customHeight="1" x14ac:dyDescent="0.25">
      <c r="A323">
        <v>31</v>
      </c>
      <c r="B323">
        <v>400</v>
      </c>
      <c r="C323" t="s">
        <v>1033</v>
      </c>
      <c r="D323" t="s">
        <v>1034</v>
      </c>
      <c r="E323" s="39" t="s">
        <v>66</v>
      </c>
      <c r="F323" s="32">
        <v>125530</v>
      </c>
      <c r="G323" s="43">
        <v>397</v>
      </c>
      <c r="H323" s="47">
        <f t="shared" si="108"/>
        <v>2.5987905067631152</v>
      </c>
      <c r="I323">
        <v>20</v>
      </c>
      <c r="J323">
        <v>178</v>
      </c>
      <c r="K323" s="33">
        <f t="shared" si="109"/>
        <v>11.236000000000001</v>
      </c>
      <c r="L323" s="33">
        <v>399</v>
      </c>
      <c r="M323" s="33">
        <v>457</v>
      </c>
      <c r="N323" s="33">
        <v>384</v>
      </c>
      <c r="O323" s="33">
        <v>469</v>
      </c>
      <c r="P323" s="42">
        <v>446</v>
      </c>
      <c r="Q323" s="43">
        <v>400</v>
      </c>
      <c r="R323" s="40">
        <f t="shared" si="110"/>
        <v>469</v>
      </c>
      <c r="S323" s="34">
        <f t="shared" si="111"/>
        <v>15.35</v>
      </c>
      <c r="T323" s="43">
        <v>5890900</v>
      </c>
      <c r="U323" s="43">
        <v>21638507</v>
      </c>
      <c r="V323" s="54">
        <f t="shared" si="112"/>
        <v>27.224152</v>
      </c>
      <c r="W323" s="32">
        <v>152</v>
      </c>
      <c r="X323">
        <v>430</v>
      </c>
      <c r="Y323">
        <f t="shared" si="113"/>
        <v>35.35</v>
      </c>
      <c r="Z323" s="46">
        <v>325899</v>
      </c>
      <c r="AA323" s="41">
        <v>202609.63</v>
      </c>
      <c r="AB323" s="33">
        <f t="shared" si="114"/>
        <v>0.42007800000000001</v>
      </c>
      <c r="AC323" s="33" t="str">
        <f t="shared" si="115"/>
        <v/>
      </c>
      <c r="AD323" s="33" t="str">
        <f t="shared" si="116"/>
        <v/>
      </c>
      <c r="AE323" s="62">
        <f t="shared" si="117"/>
        <v>770.50005076231662</v>
      </c>
      <c r="AF323" s="62">
        <f t="shared" si="118"/>
        <v>0</v>
      </c>
      <c r="AG323" s="62">
        <f t="shared" si="119"/>
        <v>0</v>
      </c>
      <c r="AH323" s="62" t="str">
        <f t="shared" si="120"/>
        <v/>
      </c>
      <c r="AI323" s="33" t="str">
        <f t="shared" si="121"/>
        <v/>
      </c>
      <c r="AJ323" s="33" t="str">
        <f t="shared" si="122"/>
        <v/>
      </c>
      <c r="AK323" s="34">
        <f t="shared" si="123"/>
        <v>770.5</v>
      </c>
      <c r="AL323" s="34">
        <f t="shared" si="124"/>
        <v>820.58</v>
      </c>
      <c r="AM323" s="32">
        <f t="shared" si="125"/>
        <v>188867</v>
      </c>
      <c r="AN323" s="35">
        <f t="shared" si="126"/>
        <v>5.3758495219872974E-3</v>
      </c>
      <c r="AO323" s="32">
        <f t="shared" si="127"/>
        <v>340.49018117410947</v>
      </c>
      <c r="AP323" s="32">
        <f t="shared" si="128"/>
        <v>125870</v>
      </c>
      <c r="AQ323" s="32">
        <f t="shared" si="129"/>
        <v>3970</v>
      </c>
      <c r="AR323" s="32">
        <f t="shared" si="130"/>
        <v>10130.481500000002</v>
      </c>
      <c r="AS323" s="32">
        <f t="shared" si="131"/>
        <v>121560</v>
      </c>
      <c r="AT323" s="36">
        <f t="shared" si="132"/>
        <v>125870</v>
      </c>
      <c r="AU323" s="33"/>
      <c r="AV323" s="33">
        <f t="shared" si="133"/>
        <v>1</v>
      </c>
      <c r="AX323">
        <v>125530</v>
      </c>
      <c r="AY323" s="71">
        <f t="shared" si="134"/>
        <v>2.708515892615311E-3</v>
      </c>
    </row>
    <row r="324" spans="1:51" ht="15" customHeight="1" x14ac:dyDescent="0.25">
      <c r="A324">
        <v>31</v>
      </c>
      <c r="B324">
        <v>600</v>
      </c>
      <c r="C324" t="s">
        <v>1063</v>
      </c>
      <c r="D324" t="s">
        <v>1064</v>
      </c>
      <c r="E324" s="39" t="s">
        <v>81</v>
      </c>
      <c r="F324" s="32">
        <v>334248</v>
      </c>
      <c r="G324" s="43">
        <v>822</v>
      </c>
      <c r="H324" s="47">
        <f t="shared" si="108"/>
        <v>2.9148718175400505</v>
      </c>
      <c r="I324">
        <v>119</v>
      </c>
      <c r="J324">
        <v>313</v>
      </c>
      <c r="K324" s="33">
        <f t="shared" si="109"/>
        <v>38.019199999999998</v>
      </c>
      <c r="L324" s="33">
        <v>858</v>
      </c>
      <c r="M324" s="33">
        <v>813</v>
      </c>
      <c r="N324" s="33">
        <v>662</v>
      </c>
      <c r="O324" s="33">
        <v>662</v>
      </c>
      <c r="P324" s="42">
        <v>804</v>
      </c>
      <c r="Q324" s="43">
        <v>829</v>
      </c>
      <c r="R324" s="40">
        <f t="shared" si="110"/>
        <v>858</v>
      </c>
      <c r="S324" s="34">
        <f t="shared" si="111"/>
        <v>4.2</v>
      </c>
      <c r="T324" s="43">
        <v>2504900</v>
      </c>
      <c r="U324" s="43">
        <v>38389991</v>
      </c>
      <c r="V324" s="54">
        <f t="shared" si="112"/>
        <v>6.5248780000000002</v>
      </c>
      <c r="W324" s="32">
        <v>46</v>
      </c>
      <c r="X324">
        <v>690</v>
      </c>
      <c r="Y324">
        <f t="shared" si="113"/>
        <v>6.67</v>
      </c>
      <c r="Z324" s="46">
        <v>570762</v>
      </c>
      <c r="AA324" s="41">
        <v>547671</v>
      </c>
      <c r="AB324" s="33">
        <f t="shared" si="114"/>
        <v>0.42007800000000001</v>
      </c>
      <c r="AC324" s="33" t="str">
        <f t="shared" si="115"/>
        <v/>
      </c>
      <c r="AD324" s="33" t="str">
        <f t="shared" si="116"/>
        <v/>
      </c>
      <c r="AE324" s="62">
        <f t="shared" si="117"/>
        <v>840.31514244279379</v>
      </c>
      <c r="AF324" s="62">
        <f t="shared" si="118"/>
        <v>0</v>
      </c>
      <c r="AG324" s="62">
        <f t="shared" si="119"/>
        <v>0</v>
      </c>
      <c r="AH324" s="62" t="str">
        <f t="shared" si="120"/>
        <v/>
      </c>
      <c r="AI324" s="33" t="str">
        <f t="shared" si="121"/>
        <v/>
      </c>
      <c r="AJ324" s="33" t="str">
        <f t="shared" si="122"/>
        <v/>
      </c>
      <c r="AK324" s="34">
        <f t="shared" si="123"/>
        <v>840.32</v>
      </c>
      <c r="AL324" s="34">
        <f t="shared" si="124"/>
        <v>894.93</v>
      </c>
      <c r="AM324" s="32">
        <f t="shared" si="125"/>
        <v>495868</v>
      </c>
      <c r="AN324" s="35">
        <f t="shared" si="126"/>
        <v>5.3758495219872974E-3</v>
      </c>
      <c r="AO324" s="32">
        <f t="shared" si="127"/>
        <v>868.84479974358703</v>
      </c>
      <c r="AP324" s="32">
        <f t="shared" si="128"/>
        <v>335117</v>
      </c>
      <c r="AQ324" s="32">
        <f t="shared" si="129"/>
        <v>8220</v>
      </c>
      <c r="AR324" s="32">
        <f t="shared" si="130"/>
        <v>27383.550000000003</v>
      </c>
      <c r="AS324" s="32">
        <f t="shared" si="131"/>
        <v>326028</v>
      </c>
      <c r="AT324" s="36">
        <f t="shared" si="132"/>
        <v>335117</v>
      </c>
      <c r="AU324" s="33"/>
      <c r="AV324" s="33">
        <f t="shared" si="133"/>
        <v>1</v>
      </c>
      <c r="AX324">
        <v>334248</v>
      </c>
      <c r="AY324" s="71">
        <f t="shared" si="134"/>
        <v>2.5998659677843997E-3</v>
      </c>
    </row>
    <row r="325" spans="1:51" ht="15" customHeight="1" x14ac:dyDescent="0.25">
      <c r="A325">
        <v>31</v>
      </c>
      <c r="B325">
        <v>800</v>
      </c>
      <c r="C325" t="s">
        <v>1129</v>
      </c>
      <c r="D325" t="s">
        <v>1130</v>
      </c>
      <c r="E325" s="39" t="s">
        <v>114</v>
      </c>
      <c r="F325" s="32">
        <v>124811</v>
      </c>
      <c r="G325" s="43">
        <v>329</v>
      </c>
      <c r="H325" s="47">
        <f t="shared" si="108"/>
        <v>2.5171958979499744</v>
      </c>
      <c r="I325">
        <v>49</v>
      </c>
      <c r="J325">
        <v>150</v>
      </c>
      <c r="K325" s="33">
        <f t="shared" si="109"/>
        <v>32.666699999999999</v>
      </c>
      <c r="L325" s="33">
        <v>460</v>
      </c>
      <c r="M325" s="33">
        <v>469</v>
      </c>
      <c r="N325" s="33">
        <v>382</v>
      </c>
      <c r="O325" s="33">
        <v>383</v>
      </c>
      <c r="P325" s="42">
        <v>367</v>
      </c>
      <c r="Q325" s="43">
        <v>334</v>
      </c>
      <c r="R325" s="40">
        <f t="shared" si="110"/>
        <v>469</v>
      </c>
      <c r="S325" s="34">
        <f t="shared" si="111"/>
        <v>29.85</v>
      </c>
      <c r="T325" s="43">
        <v>1708200</v>
      </c>
      <c r="U325" s="43">
        <v>18988728</v>
      </c>
      <c r="V325" s="54">
        <f t="shared" si="112"/>
        <v>8.9958629999999999</v>
      </c>
      <c r="W325" s="32">
        <v>85</v>
      </c>
      <c r="X325">
        <v>219</v>
      </c>
      <c r="Y325">
        <f t="shared" si="113"/>
        <v>38.81</v>
      </c>
      <c r="Z325" s="46">
        <v>249485</v>
      </c>
      <c r="AA325" s="41">
        <v>237464</v>
      </c>
      <c r="AB325" s="33">
        <f t="shared" si="114"/>
        <v>0.42007800000000001</v>
      </c>
      <c r="AC325" s="33" t="str">
        <f t="shared" si="115"/>
        <v/>
      </c>
      <c r="AD325" s="33" t="str">
        <f t="shared" si="116"/>
        <v/>
      </c>
      <c r="AE325" s="62">
        <f t="shared" si="117"/>
        <v>752.47767835149648</v>
      </c>
      <c r="AF325" s="62">
        <f t="shared" si="118"/>
        <v>0</v>
      </c>
      <c r="AG325" s="62">
        <f t="shared" si="119"/>
        <v>0</v>
      </c>
      <c r="AH325" s="62" t="str">
        <f t="shared" si="120"/>
        <v/>
      </c>
      <c r="AI325" s="33" t="str">
        <f t="shared" si="121"/>
        <v/>
      </c>
      <c r="AJ325" s="33" t="str">
        <f t="shared" si="122"/>
        <v/>
      </c>
      <c r="AK325" s="34">
        <f t="shared" si="123"/>
        <v>752.48</v>
      </c>
      <c r="AL325" s="34">
        <f t="shared" si="124"/>
        <v>801.39</v>
      </c>
      <c r="AM325" s="32">
        <f t="shared" si="125"/>
        <v>158854</v>
      </c>
      <c r="AN325" s="35">
        <f t="shared" si="126"/>
        <v>5.3758495219872974E-3</v>
      </c>
      <c r="AO325" s="32">
        <f t="shared" si="127"/>
        <v>183.01004527701357</v>
      </c>
      <c r="AP325" s="32">
        <f t="shared" si="128"/>
        <v>124994</v>
      </c>
      <c r="AQ325" s="32">
        <f t="shared" si="129"/>
        <v>3290</v>
      </c>
      <c r="AR325" s="32">
        <f t="shared" si="130"/>
        <v>11873.2</v>
      </c>
      <c r="AS325" s="32">
        <f t="shared" si="131"/>
        <v>121521</v>
      </c>
      <c r="AT325" s="36">
        <f t="shared" si="132"/>
        <v>124994</v>
      </c>
      <c r="AU325" s="33"/>
      <c r="AV325" s="33">
        <f t="shared" si="133"/>
        <v>1</v>
      </c>
      <c r="AX325">
        <v>124811</v>
      </c>
      <c r="AY325" s="71">
        <f t="shared" si="134"/>
        <v>1.4662169199830143E-3</v>
      </c>
    </row>
    <row r="326" spans="1:51" ht="15" customHeight="1" x14ac:dyDescent="0.25">
      <c r="A326">
        <v>31</v>
      </c>
      <c r="B326">
        <v>900</v>
      </c>
      <c r="C326" t="s">
        <v>1211</v>
      </c>
      <c r="D326" t="s">
        <v>1212</v>
      </c>
      <c r="E326" s="39" t="s">
        <v>155</v>
      </c>
      <c r="F326" s="32">
        <v>0</v>
      </c>
      <c r="G326" s="43">
        <v>2689</v>
      </c>
      <c r="H326" s="47">
        <f t="shared" si="108"/>
        <v>3.4295908022233017</v>
      </c>
      <c r="I326">
        <v>66</v>
      </c>
      <c r="J326">
        <v>1295</v>
      </c>
      <c r="K326" s="33">
        <f t="shared" si="109"/>
        <v>5.0965000000000007</v>
      </c>
      <c r="L326" s="33">
        <v>0</v>
      </c>
      <c r="M326" s="33">
        <v>0</v>
      </c>
      <c r="N326" s="33">
        <v>0</v>
      </c>
      <c r="O326" s="33">
        <v>2481</v>
      </c>
      <c r="P326" s="40">
        <v>2698</v>
      </c>
      <c r="Q326" s="43">
        <v>2689</v>
      </c>
      <c r="R326" s="40">
        <f t="shared" si="110"/>
        <v>2698</v>
      </c>
      <c r="S326" s="34">
        <f t="shared" si="111"/>
        <v>0.33</v>
      </c>
      <c r="T326" s="43">
        <v>393540300</v>
      </c>
      <c r="U326" s="43">
        <v>984370082</v>
      </c>
      <c r="V326" s="54">
        <f t="shared" si="112"/>
        <v>39.978897000000003</v>
      </c>
      <c r="W326" s="32">
        <v>653</v>
      </c>
      <c r="X326">
        <v>2700</v>
      </c>
      <c r="Y326">
        <f t="shared" si="113"/>
        <v>24.19</v>
      </c>
      <c r="Z326" s="46">
        <v>12831001</v>
      </c>
      <c r="AA326" s="41">
        <v>4296149.59</v>
      </c>
      <c r="AB326" s="33">
        <f t="shared" si="114"/>
        <v>0.42007800000000001</v>
      </c>
      <c r="AC326" s="33">
        <f t="shared" si="115"/>
        <v>0.378</v>
      </c>
      <c r="AD326" s="33" t="str">
        <f t="shared" si="116"/>
        <v/>
      </c>
      <c r="AE326" s="62">
        <f t="shared" si="117"/>
        <v>954.00472762267623</v>
      </c>
      <c r="AF326" s="62">
        <f t="shared" si="118"/>
        <v>1040.7484260582501</v>
      </c>
      <c r="AG326" s="62">
        <f t="shared" si="119"/>
        <v>0</v>
      </c>
      <c r="AH326" s="62">
        <f t="shared" si="120"/>
        <v>986.79384563132317</v>
      </c>
      <c r="AI326" s="33" t="str">
        <f t="shared" si="121"/>
        <v/>
      </c>
      <c r="AJ326" s="33">
        <f t="shared" si="122"/>
        <v>1</v>
      </c>
      <c r="AK326" s="34">
        <f t="shared" si="123"/>
        <v>986.79</v>
      </c>
      <c r="AL326" s="34">
        <f t="shared" si="124"/>
        <v>1050.92</v>
      </c>
      <c r="AM326" s="32">
        <f t="shared" si="125"/>
        <v>0</v>
      </c>
      <c r="AN326" s="35">
        <f t="shared" si="126"/>
        <v>5.3758495219872974E-3</v>
      </c>
      <c r="AO326" s="32">
        <f t="shared" si="127"/>
        <v>0</v>
      </c>
      <c r="AP326" s="32">
        <f t="shared" si="128"/>
        <v>0</v>
      </c>
      <c r="AQ326" s="32">
        <f t="shared" si="129"/>
        <v>26890</v>
      </c>
      <c r="AR326" s="32">
        <f t="shared" si="130"/>
        <v>214807.47950000002</v>
      </c>
      <c r="AS326" s="32">
        <f t="shared" si="131"/>
        <v>-26890</v>
      </c>
      <c r="AT326" s="36">
        <f t="shared" si="132"/>
        <v>0</v>
      </c>
      <c r="AU326" s="33"/>
      <c r="AV326" s="33">
        <f t="shared" si="133"/>
        <v>0</v>
      </c>
      <c r="AX326">
        <v>0</v>
      </c>
      <c r="AY326" s="71" t="e">
        <f t="shared" si="134"/>
        <v>#DIV/0!</v>
      </c>
    </row>
    <row r="327" spans="1:51" ht="15" customHeight="1" x14ac:dyDescent="0.25">
      <c r="A327">
        <v>31</v>
      </c>
      <c r="B327">
        <v>1000</v>
      </c>
      <c r="C327" t="s">
        <v>1217</v>
      </c>
      <c r="D327" t="s">
        <v>1218</v>
      </c>
      <c r="E327" s="39" t="s">
        <v>158</v>
      </c>
      <c r="F327" s="32">
        <v>553386</v>
      </c>
      <c r="G327" s="43">
        <v>2005</v>
      </c>
      <c r="H327" s="47">
        <f t="shared" si="108"/>
        <v>3.3021143769562009</v>
      </c>
      <c r="I327">
        <v>148</v>
      </c>
      <c r="J327">
        <v>736</v>
      </c>
      <c r="K327" s="33">
        <f t="shared" si="109"/>
        <v>20.108699999999999</v>
      </c>
      <c r="L327" s="33">
        <v>1086</v>
      </c>
      <c r="M327" s="33">
        <v>1116</v>
      </c>
      <c r="N327" s="33">
        <v>1041</v>
      </c>
      <c r="O327" s="33">
        <v>1110</v>
      </c>
      <c r="P327" s="40">
        <v>1970</v>
      </c>
      <c r="Q327" s="43">
        <v>2006</v>
      </c>
      <c r="R327" s="40">
        <f t="shared" si="110"/>
        <v>2006</v>
      </c>
      <c r="S327" s="34">
        <f t="shared" si="111"/>
        <v>0.05</v>
      </c>
      <c r="T327" s="43">
        <v>54377300</v>
      </c>
      <c r="U327" s="43">
        <v>228475556</v>
      </c>
      <c r="V327" s="54">
        <f t="shared" si="112"/>
        <v>23.800052000000001</v>
      </c>
      <c r="W327" s="32">
        <v>414</v>
      </c>
      <c r="X327">
        <v>1888</v>
      </c>
      <c r="Y327">
        <f t="shared" si="113"/>
        <v>21.93</v>
      </c>
      <c r="Z327" s="46">
        <v>2642566</v>
      </c>
      <c r="AA327" s="41">
        <v>1248770</v>
      </c>
      <c r="AB327" s="33">
        <f t="shared" si="114"/>
        <v>0.42007800000000001</v>
      </c>
      <c r="AC327" s="33" t="str">
        <f t="shared" si="115"/>
        <v/>
      </c>
      <c r="AD327" s="33" t="str">
        <f t="shared" si="116"/>
        <v/>
      </c>
      <c r="AE327" s="62">
        <f t="shared" si="117"/>
        <v>925.84811723895484</v>
      </c>
      <c r="AF327" s="62">
        <f t="shared" si="118"/>
        <v>0</v>
      </c>
      <c r="AG327" s="62">
        <f t="shared" si="119"/>
        <v>0</v>
      </c>
      <c r="AH327" s="62" t="str">
        <f t="shared" si="120"/>
        <v/>
      </c>
      <c r="AI327" s="33" t="str">
        <f t="shared" si="121"/>
        <v/>
      </c>
      <c r="AJ327" s="33" t="str">
        <f t="shared" si="122"/>
        <v/>
      </c>
      <c r="AK327" s="34">
        <f t="shared" si="123"/>
        <v>925.85</v>
      </c>
      <c r="AL327" s="34">
        <f t="shared" si="124"/>
        <v>986.02</v>
      </c>
      <c r="AM327" s="32">
        <f t="shared" si="125"/>
        <v>866886</v>
      </c>
      <c r="AN327" s="35">
        <f t="shared" si="126"/>
        <v>5.3758495219872974E-3</v>
      </c>
      <c r="AO327" s="32">
        <f t="shared" si="127"/>
        <v>1685.3288251430176</v>
      </c>
      <c r="AP327" s="32">
        <f t="shared" si="128"/>
        <v>555071</v>
      </c>
      <c r="AQ327" s="32">
        <f t="shared" si="129"/>
        <v>20050</v>
      </c>
      <c r="AR327" s="32">
        <f t="shared" si="130"/>
        <v>62438.5</v>
      </c>
      <c r="AS327" s="32">
        <f t="shared" si="131"/>
        <v>533336</v>
      </c>
      <c r="AT327" s="36">
        <f t="shared" si="132"/>
        <v>555071</v>
      </c>
      <c r="AU327" s="33"/>
      <c r="AV327" s="33">
        <f t="shared" si="133"/>
        <v>1</v>
      </c>
      <c r="AX327">
        <v>553386</v>
      </c>
      <c r="AY327" s="71">
        <f t="shared" si="134"/>
        <v>3.0448909079738191E-3</v>
      </c>
    </row>
    <row r="328" spans="1:51" ht="15" customHeight="1" x14ac:dyDescent="0.25">
      <c r="A328">
        <v>31</v>
      </c>
      <c r="B328">
        <v>1300</v>
      </c>
      <c r="C328" t="s">
        <v>1287</v>
      </c>
      <c r="D328" t="s">
        <v>1288</v>
      </c>
      <c r="E328" s="39" t="s">
        <v>192</v>
      </c>
      <c r="F328" s="32">
        <v>285917</v>
      </c>
      <c r="G328" s="43">
        <v>924</v>
      </c>
      <c r="H328" s="47">
        <f t="shared" si="108"/>
        <v>2.9656719712201065</v>
      </c>
      <c r="I328">
        <v>26</v>
      </c>
      <c r="J328">
        <v>382</v>
      </c>
      <c r="K328" s="33">
        <f t="shared" si="109"/>
        <v>6.8063000000000002</v>
      </c>
      <c r="L328" s="33">
        <v>815</v>
      </c>
      <c r="M328" s="33">
        <v>907</v>
      </c>
      <c r="N328" s="33">
        <v>838</v>
      </c>
      <c r="O328" s="33">
        <v>903</v>
      </c>
      <c r="P328" s="42">
        <v>930</v>
      </c>
      <c r="Q328" s="43">
        <v>909</v>
      </c>
      <c r="R328" s="40">
        <f t="shared" si="110"/>
        <v>930</v>
      </c>
      <c r="S328" s="34">
        <f t="shared" si="111"/>
        <v>0.65</v>
      </c>
      <c r="T328" s="43">
        <v>51861400</v>
      </c>
      <c r="U328" s="43">
        <v>84355073</v>
      </c>
      <c r="V328" s="54">
        <f t="shared" si="112"/>
        <v>61.479883000000001</v>
      </c>
      <c r="W328" s="32">
        <v>158</v>
      </c>
      <c r="X328">
        <v>887</v>
      </c>
      <c r="Y328">
        <f t="shared" si="113"/>
        <v>17.809999999999999</v>
      </c>
      <c r="Z328" s="46">
        <v>1289796</v>
      </c>
      <c r="AA328" s="41">
        <v>1134617</v>
      </c>
      <c r="AB328" s="33">
        <f t="shared" si="114"/>
        <v>0.42007800000000001</v>
      </c>
      <c r="AC328" s="33" t="str">
        <f t="shared" si="115"/>
        <v/>
      </c>
      <c r="AD328" s="33" t="str">
        <f t="shared" si="116"/>
        <v/>
      </c>
      <c r="AE328" s="62">
        <f t="shared" si="117"/>
        <v>851.53572798718346</v>
      </c>
      <c r="AF328" s="62">
        <f t="shared" si="118"/>
        <v>0</v>
      </c>
      <c r="AG328" s="62">
        <f t="shared" si="119"/>
        <v>0</v>
      </c>
      <c r="AH328" s="62" t="str">
        <f t="shared" si="120"/>
        <v/>
      </c>
      <c r="AI328" s="33" t="str">
        <f t="shared" si="121"/>
        <v/>
      </c>
      <c r="AJ328" s="33" t="str">
        <f t="shared" si="122"/>
        <v/>
      </c>
      <c r="AK328" s="34">
        <f t="shared" si="123"/>
        <v>851.54</v>
      </c>
      <c r="AL328" s="34">
        <f t="shared" si="124"/>
        <v>906.88</v>
      </c>
      <c r="AM328" s="32">
        <f t="shared" si="125"/>
        <v>296142</v>
      </c>
      <c r="AN328" s="35">
        <f t="shared" si="126"/>
        <v>5.3758495219872974E-3</v>
      </c>
      <c r="AO328" s="32">
        <f t="shared" si="127"/>
        <v>54.968061362320114</v>
      </c>
      <c r="AP328" s="32">
        <f t="shared" si="128"/>
        <v>285972</v>
      </c>
      <c r="AQ328" s="32">
        <f t="shared" si="129"/>
        <v>9240</v>
      </c>
      <c r="AR328" s="32">
        <f t="shared" si="130"/>
        <v>56730.850000000006</v>
      </c>
      <c r="AS328" s="32">
        <f t="shared" si="131"/>
        <v>276677</v>
      </c>
      <c r="AT328" s="36">
        <f t="shared" si="132"/>
        <v>285972</v>
      </c>
      <c r="AU328" s="33"/>
      <c r="AV328" s="33">
        <f t="shared" si="133"/>
        <v>1</v>
      </c>
      <c r="AX328">
        <v>285917</v>
      </c>
      <c r="AY328" s="71">
        <f t="shared" si="134"/>
        <v>1.9236351808391946E-4</v>
      </c>
    </row>
    <row r="329" spans="1:51" ht="15" customHeight="1" x14ac:dyDescent="0.25">
      <c r="A329">
        <v>31</v>
      </c>
      <c r="B329">
        <v>1400</v>
      </c>
      <c r="C329" t="s">
        <v>1359</v>
      </c>
      <c r="D329" t="s">
        <v>1360</v>
      </c>
      <c r="E329" s="39" t="s">
        <v>228</v>
      </c>
      <c r="F329" s="32">
        <v>22442</v>
      </c>
      <c r="G329" s="43">
        <v>104</v>
      </c>
      <c r="H329" s="47">
        <f t="shared" si="108"/>
        <v>2.0170333392987803</v>
      </c>
      <c r="I329">
        <v>1</v>
      </c>
      <c r="J329">
        <v>58</v>
      </c>
      <c r="K329" s="33">
        <f t="shared" si="109"/>
        <v>1.7241</v>
      </c>
      <c r="L329" s="33">
        <v>165</v>
      </c>
      <c r="M329" s="33">
        <v>141</v>
      </c>
      <c r="N329" s="33">
        <v>130</v>
      </c>
      <c r="O329" s="33">
        <v>91</v>
      </c>
      <c r="P329" s="42">
        <v>123</v>
      </c>
      <c r="Q329" s="43">
        <v>109</v>
      </c>
      <c r="R329" s="40">
        <f t="shared" si="110"/>
        <v>165</v>
      </c>
      <c r="S329" s="34">
        <f t="shared" si="111"/>
        <v>36.97</v>
      </c>
      <c r="T329" s="43">
        <v>653500</v>
      </c>
      <c r="U329" s="43">
        <v>7866036</v>
      </c>
      <c r="V329" s="54">
        <f t="shared" si="112"/>
        <v>8.3078690000000002</v>
      </c>
      <c r="W329" s="32">
        <v>21</v>
      </c>
      <c r="X329">
        <v>80</v>
      </c>
      <c r="Y329">
        <f t="shared" si="113"/>
        <v>26.25</v>
      </c>
      <c r="Z329" s="46">
        <v>95478</v>
      </c>
      <c r="AA329" s="41">
        <v>42997.69</v>
      </c>
      <c r="AB329" s="33">
        <f t="shared" si="114"/>
        <v>0.42007800000000001</v>
      </c>
      <c r="AC329" s="33" t="str">
        <f t="shared" si="115"/>
        <v/>
      </c>
      <c r="AD329" s="33" t="str">
        <f t="shared" si="116"/>
        <v/>
      </c>
      <c r="AE329" s="62">
        <f t="shared" si="117"/>
        <v>642.00327288429673</v>
      </c>
      <c r="AF329" s="62">
        <f t="shared" si="118"/>
        <v>0</v>
      </c>
      <c r="AG329" s="62">
        <f t="shared" si="119"/>
        <v>0</v>
      </c>
      <c r="AH329" s="62" t="str">
        <f t="shared" si="120"/>
        <v/>
      </c>
      <c r="AI329" s="33" t="str">
        <f t="shared" si="121"/>
        <v/>
      </c>
      <c r="AJ329" s="33" t="str">
        <f t="shared" si="122"/>
        <v/>
      </c>
      <c r="AK329" s="34">
        <f t="shared" si="123"/>
        <v>642</v>
      </c>
      <c r="AL329" s="34">
        <f t="shared" si="124"/>
        <v>683.73</v>
      </c>
      <c r="AM329" s="32">
        <f t="shared" si="125"/>
        <v>31000</v>
      </c>
      <c r="AN329" s="35">
        <f t="shared" si="126"/>
        <v>5.3758495219872974E-3</v>
      </c>
      <c r="AO329" s="32">
        <f t="shared" si="127"/>
        <v>46.006520209167292</v>
      </c>
      <c r="AP329" s="32">
        <f t="shared" si="128"/>
        <v>22488</v>
      </c>
      <c r="AQ329" s="32">
        <f t="shared" si="129"/>
        <v>1040</v>
      </c>
      <c r="AR329" s="32">
        <f t="shared" si="130"/>
        <v>2149.8845000000001</v>
      </c>
      <c r="AS329" s="32">
        <f t="shared" si="131"/>
        <v>21402</v>
      </c>
      <c r="AT329" s="36">
        <f t="shared" si="132"/>
        <v>22488</v>
      </c>
      <c r="AU329" s="33"/>
      <c r="AV329" s="33">
        <f t="shared" si="133"/>
        <v>1</v>
      </c>
      <c r="AX329">
        <v>22442</v>
      </c>
      <c r="AY329" s="71">
        <f t="shared" si="134"/>
        <v>2.0497281882185187E-3</v>
      </c>
    </row>
    <row r="330" spans="1:51" ht="15" customHeight="1" x14ac:dyDescent="0.25">
      <c r="A330">
        <v>31</v>
      </c>
      <c r="B330">
        <v>1600</v>
      </c>
      <c r="C330" t="s">
        <v>1529</v>
      </c>
      <c r="D330" t="s">
        <v>1530</v>
      </c>
      <c r="E330" s="39" t="s">
        <v>312</v>
      </c>
      <c r="F330" s="32">
        <v>2238924</v>
      </c>
      <c r="G330" s="43">
        <v>11205</v>
      </c>
      <c r="H330" s="47">
        <f t="shared" si="108"/>
        <v>4.0494118608710803</v>
      </c>
      <c r="I330">
        <v>373</v>
      </c>
      <c r="J330">
        <v>5138</v>
      </c>
      <c r="K330" s="33">
        <f t="shared" si="109"/>
        <v>7.2595999999999989</v>
      </c>
      <c r="L330" s="33">
        <v>7247</v>
      </c>
      <c r="M330" s="33">
        <v>7934</v>
      </c>
      <c r="N330" s="33">
        <v>7976</v>
      </c>
      <c r="O330" s="33">
        <v>7764</v>
      </c>
      <c r="P330" s="40">
        <v>10869</v>
      </c>
      <c r="Q330" s="43">
        <v>11126</v>
      </c>
      <c r="R330" s="40">
        <f t="shared" si="110"/>
        <v>11126</v>
      </c>
      <c r="S330" s="34">
        <f t="shared" si="111"/>
        <v>0</v>
      </c>
      <c r="T330" s="43">
        <v>345141300</v>
      </c>
      <c r="U330" s="43">
        <v>1220642667</v>
      </c>
      <c r="V330" s="54">
        <f t="shared" si="112"/>
        <v>28.275376000000001</v>
      </c>
      <c r="W330" s="32">
        <v>2910</v>
      </c>
      <c r="X330">
        <v>11186</v>
      </c>
      <c r="Y330">
        <f t="shared" si="113"/>
        <v>26.01</v>
      </c>
      <c r="Z330" s="46">
        <v>14660861</v>
      </c>
      <c r="AA330" s="41">
        <v>9671758.5899999999</v>
      </c>
      <c r="AB330" s="33">
        <f t="shared" si="114"/>
        <v>0.42007800000000001</v>
      </c>
      <c r="AC330" s="33" t="str">
        <f t="shared" si="115"/>
        <v/>
      </c>
      <c r="AD330" s="33" t="str">
        <f t="shared" si="116"/>
        <v/>
      </c>
      <c r="AE330" s="62">
        <f t="shared" si="117"/>
        <v>0</v>
      </c>
      <c r="AF330" s="62">
        <f t="shared" si="118"/>
        <v>0</v>
      </c>
      <c r="AG330" s="62">
        <f t="shared" si="119"/>
        <v>938.34377252559977</v>
      </c>
      <c r="AH330" s="62" t="str">
        <f t="shared" si="120"/>
        <v/>
      </c>
      <c r="AI330" s="33" t="str">
        <f t="shared" si="121"/>
        <v/>
      </c>
      <c r="AJ330" s="33" t="str">
        <f t="shared" si="122"/>
        <v/>
      </c>
      <c r="AK330" s="34">
        <f t="shared" si="123"/>
        <v>938.34</v>
      </c>
      <c r="AL330" s="34">
        <f t="shared" si="124"/>
        <v>999.33</v>
      </c>
      <c r="AM330" s="32">
        <f t="shared" si="125"/>
        <v>5038787</v>
      </c>
      <c r="AN330" s="35">
        <f t="shared" si="126"/>
        <v>5.3758495219872974E-3</v>
      </c>
      <c r="AO330" s="32">
        <f t="shared" si="127"/>
        <v>15051.642170179921</v>
      </c>
      <c r="AP330" s="32">
        <f t="shared" si="128"/>
        <v>2253976</v>
      </c>
      <c r="AQ330" s="32">
        <f t="shared" si="129"/>
        <v>112050</v>
      </c>
      <c r="AR330" s="32">
        <f t="shared" si="130"/>
        <v>483587.92950000003</v>
      </c>
      <c r="AS330" s="32">
        <f t="shared" si="131"/>
        <v>2126874</v>
      </c>
      <c r="AT330" s="36">
        <f t="shared" si="132"/>
        <v>2253976</v>
      </c>
      <c r="AU330" s="33"/>
      <c r="AV330" s="33">
        <f t="shared" si="133"/>
        <v>1</v>
      </c>
      <c r="AX330">
        <v>2238924</v>
      </c>
      <c r="AY330" s="71">
        <f t="shared" si="134"/>
        <v>6.7228722368423404E-3</v>
      </c>
    </row>
    <row r="331" spans="1:51" ht="15" customHeight="1" x14ac:dyDescent="0.25">
      <c r="A331">
        <v>31</v>
      </c>
      <c r="B331">
        <v>2000</v>
      </c>
      <c r="C331" t="s">
        <v>1709</v>
      </c>
      <c r="D331" t="s">
        <v>1710</v>
      </c>
      <c r="E331" s="39" t="s">
        <v>402</v>
      </c>
      <c r="F331" s="32">
        <v>442542</v>
      </c>
      <c r="G331" s="43">
        <v>984</v>
      </c>
      <c r="H331" s="47">
        <f t="shared" si="108"/>
        <v>2.9929950984313414</v>
      </c>
      <c r="I331">
        <v>132</v>
      </c>
      <c r="J331">
        <v>563</v>
      </c>
      <c r="K331" s="33">
        <f t="shared" si="109"/>
        <v>23.445799999999998</v>
      </c>
      <c r="L331" s="33">
        <v>1382</v>
      </c>
      <c r="M331" s="33">
        <v>1443</v>
      </c>
      <c r="N331" s="33">
        <v>1118</v>
      </c>
      <c r="O331" s="33">
        <v>1164</v>
      </c>
      <c r="P331" s="40">
        <v>1068</v>
      </c>
      <c r="Q331" s="43">
        <v>984</v>
      </c>
      <c r="R331" s="40">
        <f t="shared" si="110"/>
        <v>1443</v>
      </c>
      <c r="S331" s="34">
        <f t="shared" si="111"/>
        <v>31.81</v>
      </c>
      <c r="T331" s="43">
        <v>5886700</v>
      </c>
      <c r="U331" s="43">
        <v>42115299</v>
      </c>
      <c r="V331" s="54">
        <f t="shared" si="112"/>
        <v>13.977581000000001</v>
      </c>
      <c r="W331" s="32">
        <v>205</v>
      </c>
      <c r="X331">
        <v>1229</v>
      </c>
      <c r="Y331">
        <f t="shared" si="113"/>
        <v>16.68</v>
      </c>
      <c r="Z331" s="46">
        <v>658737</v>
      </c>
      <c r="AA331" s="41">
        <v>620842.1</v>
      </c>
      <c r="AB331" s="33">
        <f t="shared" si="114"/>
        <v>0.42007800000000001</v>
      </c>
      <c r="AC331" s="33" t="str">
        <f t="shared" si="115"/>
        <v/>
      </c>
      <c r="AD331" s="33" t="str">
        <f t="shared" si="116"/>
        <v/>
      </c>
      <c r="AE331" s="62">
        <f t="shared" si="117"/>
        <v>857.57077835621942</v>
      </c>
      <c r="AF331" s="62">
        <f t="shared" si="118"/>
        <v>0</v>
      </c>
      <c r="AG331" s="62">
        <f t="shared" si="119"/>
        <v>0</v>
      </c>
      <c r="AH331" s="62" t="str">
        <f t="shared" si="120"/>
        <v/>
      </c>
      <c r="AI331" s="33" t="str">
        <f t="shared" si="121"/>
        <v/>
      </c>
      <c r="AJ331" s="33" t="str">
        <f t="shared" si="122"/>
        <v/>
      </c>
      <c r="AK331" s="34">
        <f t="shared" si="123"/>
        <v>857.57</v>
      </c>
      <c r="AL331" s="34">
        <f t="shared" si="124"/>
        <v>913.31</v>
      </c>
      <c r="AM331" s="32">
        <f t="shared" si="125"/>
        <v>621976</v>
      </c>
      <c r="AN331" s="35">
        <f t="shared" si="126"/>
        <v>5.3758495219872974E-3</v>
      </c>
      <c r="AO331" s="32">
        <f t="shared" si="127"/>
        <v>964.61018312826877</v>
      </c>
      <c r="AP331" s="32">
        <f t="shared" si="128"/>
        <v>443507</v>
      </c>
      <c r="AQ331" s="32">
        <f t="shared" si="129"/>
        <v>9840</v>
      </c>
      <c r="AR331" s="32">
        <f t="shared" si="130"/>
        <v>31042.105</v>
      </c>
      <c r="AS331" s="32">
        <f t="shared" si="131"/>
        <v>432702</v>
      </c>
      <c r="AT331" s="36">
        <f t="shared" si="132"/>
        <v>443507</v>
      </c>
      <c r="AU331" s="33"/>
      <c r="AV331" s="33">
        <f t="shared" si="133"/>
        <v>1</v>
      </c>
      <c r="AX331">
        <v>442542</v>
      </c>
      <c r="AY331" s="71">
        <f t="shared" si="134"/>
        <v>2.180583989768203E-3</v>
      </c>
    </row>
    <row r="332" spans="1:51" ht="15" customHeight="1" x14ac:dyDescent="0.25">
      <c r="A332">
        <v>31</v>
      </c>
      <c r="B332">
        <v>2100</v>
      </c>
      <c r="C332" t="s">
        <v>1787</v>
      </c>
      <c r="D332" t="s">
        <v>1788</v>
      </c>
      <c r="E332" s="39" t="s">
        <v>441</v>
      </c>
      <c r="F332" s="32">
        <v>103038</v>
      </c>
      <c r="G332" s="43">
        <v>643</v>
      </c>
      <c r="H332" s="47">
        <f t="shared" si="108"/>
        <v>2.8082109729242219</v>
      </c>
      <c r="I332">
        <v>4</v>
      </c>
      <c r="J332">
        <v>240</v>
      </c>
      <c r="K332" s="33">
        <f t="shared" si="109"/>
        <v>1.6667000000000001</v>
      </c>
      <c r="L332" s="33">
        <v>413</v>
      </c>
      <c r="M332" s="33">
        <v>536</v>
      </c>
      <c r="N332" s="33">
        <v>438</v>
      </c>
      <c r="O332" s="33">
        <v>605</v>
      </c>
      <c r="P332" s="42">
        <v>665</v>
      </c>
      <c r="Q332" s="43">
        <v>653</v>
      </c>
      <c r="R332" s="40">
        <f t="shared" si="110"/>
        <v>665</v>
      </c>
      <c r="S332" s="34">
        <f t="shared" si="111"/>
        <v>3.31</v>
      </c>
      <c r="T332" s="43">
        <v>27083200</v>
      </c>
      <c r="U332" s="43">
        <v>73979470</v>
      </c>
      <c r="V332" s="54">
        <f t="shared" si="112"/>
        <v>36.609074999999997</v>
      </c>
      <c r="W332" s="32">
        <v>177</v>
      </c>
      <c r="X332">
        <v>621</v>
      </c>
      <c r="Y332">
        <f t="shared" si="113"/>
        <v>28.5</v>
      </c>
      <c r="Z332" s="46">
        <v>906537</v>
      </c>
      <c r="AA332" s="41">
        <v>304922</v>
      </c>
      <c r="AB332" s="33">
        <f t="shared" si="114"/>
        <v>0.42007800000000001</v>
      </c>
      <c r="AC332" s="33" t="str">
        <f t="shared" si="115"/>
        <v/>
      </c>
      <c r="AD332" s="33" t="str">
        <f t="shared" si="116"/>
        <v/>
      </c>
      <c r="AE332" s="62">
        <f t="shared" si="117"/>
        <v>816.75621506658331</v>
      </c>
      <c r="AF332" s="62">
        <f t="shared" si="118"/>
        <v>0</v>
      </c>
      <c r="AG332" s="62">
        <f t="shared" si="119"/>
        <v>0</v>
      </c>
      <c r="AH332" s="62" t="str">
        <f t="shared" si="120"/>
        <v/>
      </c>
      <c r="AI332" s="33" t="str">
        <f t="shared" si="121"/>
        <v/>
      </c>
      <c r="AJ332" s="33" t="str">
        <f t="shared" si="122"/>
        <v/>
      </c>
      <c r="AK332" s="34">
        <f t="shared" si="123"/>
        <v>816.76</v>
      </c>
      <c r="AL332" s="34">
        <f t="shared" si="124"/>
        <v>869.84</v>
      </c>
      <c r="AM332" s="32">
        <f t="shared" si="125"/>
        <v>178491</v>
      </c>
      <c r="AN332" s="35">
        <f t="shared" si="126"/>
        <v>5.3758495219872974E-3</v>
      </c>
      <c r="AO332" s="32">
        <f t="shared" si="127"/>
        <v>405.62397398250755</v>
      </c>
      <c r="AP332" s="32">
        <f t="shared" si="128"/>
        <v>103444</v>
      </c>
      <c r="AQ332" s="32">
        <f t="shared" si="129"/>
        <v>6430</v>
      </c>
      <c r="AR332" s="32">
        <f t="shared" si="130"/>
        <v>15246.1</v>
      </c>
      <c r="AS332" s="32">
        <f t="shared" si="131"/>
        <v>96608</v>
      </c>
      <c r="AT332" s="36">
        <f t="shared" si="132"/>
        <v>103444</v>
      </c>
      <c r="AU332" s="33"/>
      <c r="AV332" s="33">
        <f t="shared" si="133"/>
        <v>1</v>
      </c>
      <c r="AX332">
        <v>103038</v>
      </c>
      <c r="AY332" s="71">
        <f t="shared" si="134"/>
        <v>3.9402938721636678E-3</v>
      </c>
    </row>
    <row r="333" spans="1:51" ht="15" customHeight="1" x14ac:dyDescent="0.25">
      <c r="A333">
        <v>31</v>
      </c>
      <c r="B333">
        <v>2300</v>
      </c>
      <c r="C333" t="s">
        <v>1889</v>
      </c>
      <c r="D333" t="s">
        <v>1890</v>
      </c>
      <c r="E333" s="39" t="s">
        <v>492</v>
      </c>
      <c r="F333" s="32">
        <v>275622</v>
      </c>
      <c r="G333" s="43">
        <v>612</v>
      </c>
      <c r="H333" s="47">
        <f t="shared" ref="H333:H396" si="135">LOG10(G333)</f>
        <v>2.7867514221455614</v>
      </c>
      <c r="I333">
        <v>114</v>
      </c>
      <c r="J333">
        <v>261</v>
      </c>
      <c r="K333" s="33">
        <f t="shared" ref="K333:K396" si="136">ROUND(I333/J333,6)*100</f>
        <v>43.678200000000004</v>
      </c>
      <c r="L333" s="33">
        <v>682</v>
      </c>
      <c r="M333" s="33">
        <v>757</v>
      </c>
      <c r="N333" s="33">
        <v>618</v>
      </c>
      <c r="O333" s="33">
        <v>695</v>
      </c>
      <c r="P333" s="42">
        <v>701</v>
      </c>
      <c r="Q333" s="43">
        <v>610</v>
      </c>
      <c r="R333" s="40">
        <f t="shared" ref="R333:R396" si="137">MAX(L333:Q333)</f>
        <v>757</v>
      </c>
      <c r="S333" s="34">
        <f t="shared" ref="S333:S396" si="138">ROUND(IF(100*(1-(G333/R333))&lt;0,0,100*(1-G333/R333)),2)</f>
        <v>19.149999999999999</v>
      </c>
      <c r="T333" s="43">
        <v>2587700</v>
      </c>
      <c r="U333" s="43">
        <v>31469660</v>
      </c>
      <c r="V333" s="54">
        <f t="shared" ref="V333:V396" si="139">ROUND(T333/U333*100,6)</f>
        <v>8.2228410000000007</v>
      </c>
      <c r="W333" s="32">
        <v>61</v>
      </c>
      <c r="X333">
        <v>588</v>
      </c>
      <c r="Y333">
        <f t="shared" ref="Y333:Y396" si="140">ROUND(W333/X333*100,2)</f>
        <v>10.37</v>
      </c>
      <c r="Z333" s="46">
        <v>446574</v>
      </c>
      <c r="AA333" s="41">
        <v>215324</v>
      </c>
      <c r="AB333" s="33">
        <f t="shared" ref="AB333:AB396" si="141">ROUND(AA$11/Z$11,6)</f>
        <v>0.42007800000000001</v>
      </c>
      <c r="AC333" s="33" t="str">
        <f t="shared" ref="AC333:AC396" si="142">IF(AND(2500&lt;=G333,G333&lt;3000),(G333-2500)*0.002,"")</f>
        <v/>
      </c>
      <c r="AD333" s="33" t="str">
        <f t="shared" ref="AD333:AD396" si="143">IF(AND(10000&lt;=G333,G333&lt;11000),(11000-G333)*0.001,"")</f>
        <v/>
      </c>
      <c r="AE333" s="62">
        <f t="shared" ref="AE333:AE396" si="144">IF(G333&lt;3000, 196.487+(220.877*H333),0)</f>
        <v>812.01629386924515</v>
      </c>
      <c r="AF333" s="62">
        <f t="shared" ref="AF333:AF396" si="145">IF((AND(2500&lt;=G333,G333&lt;11000)),1.15*(497.308+(6.667*K333)+(9.215*V333)+(16.081*S333)),0)</f>
        <v>0</v>
      </c>
      <c r="AG333" s="62">
        <f t="shared" ref="AG333:AG396" si="146">IF(G333&gt;=10000,1.15*(293.056+(8.572*K333)+(11.494*Y333)+(5.719*V333)+(9.484*S333)),0)</f>
        <v>0</v>
      </c>
      <c r="AH333" s="62" t="str">
        <f t="shared" ref="AH333:AH396" si="147">IF(AND(2500&lt;=G333,G333&lt;3000),(AC333*AF333)+((1-AC333)*AE333),"")</f>
        <v/>
      </c>
      <c r="AI333" s="33" t="str">
        <f t="shared" ref="AI333:AI396" si="148">IF(AND(10000&lt;=G333,G333&lt;11000),(AD333*AF333)+(AG333*(1-AD333)),"")</f>
        <v/>
      </c>
      <c r="AJ333" s="33" t="str">
        <f t="shared" ref="AJ333:AJ396" si="149">IF(AND(AC333="",AD333=""),"",1)</f>
        <v/>
      </c>
      <c r="AK333" s="34">
        <f t="shared" ref="AK333:AK396" si="150">ROUND(IF(AJ333="",MAX(AE333,AF333,AG333),MAX(AH333,AI333)),2)</f>
        <v>812.02</v>
      </c>
      <c r="AL333" s="34">
        <f t="shared" ref="AL333:AL396" si="151">ROUND(AK333*AL$2,2)</f>
        <v>864.8</v>
      </c>
      <c r="AM333" s="32">
        <f t="shared" ref="AM333:AM396" si="152">ROUND(IF((AL333*G333)-(Z333*AB333)&lt;0,0,(AL333*G333)-(Z333*AB333)),0)</f>
        <v>341662</v>
      </c>
      <c r="AN333" s="35">
        <f t="shared" ref="AN333:AN396" si="153">$AN$11</f>
        <v>5.3758495219872974E-3</v>
      </c>
      <c r="AO333" s="32">
        <f t="shared" ref="AO333:AO396" si="154">(AM333-F333)*AN333</f>
        <v>355.02110243204112</v>
      </c>
      <c r="AP333" s="32">
        <f t="shared" ref="AP333:AP396" si="155">ROUND(MAX(IF(F333&lt;AM333,F333+AO333,AM333),0),0)</f>
        <v>275977</v>
      </c>
      <c r="AQ333" s="32">
        <f t="shared" ref="AQ333:AQ396" si="156">10*G333</f>
        <v>6120</v>
      </c>
      <c r="AR333" s="32">
        <f t="shared" ref="AR333:AR396" si="157">0.05*AA333</f>
        <v>10766.2</v>
      </c>
      <c r="AS333" s="32">
        <f t="shared" ref="AS333:AS396" si="158">ROUND(MAX(F333-MIN(AQ333:AR333)),0)</f>
        <v>269502</v>
      </c>
      <c r="AT333" s="36">
        <f t="shared" ref="AT333:AT396" si="159">MAX(AP333,AS333)</f>
        <v>275977</v>
      </c>
      <c r="AU333" s="33"/>
      <c r="AV333" s="33">
        <f t="shared" ref="AV333:AV396" si="160">IF(AT333&gt;0,1,0)</f>
        <v>1</v>
      </c>
      <c r="AX333">
        <v>275622</v>
      </c>
      <c r="AY333" s="71">
        <f t="shared" si="134"/>
        <v>1.2879958784131891E-3</v>
      </c>
    </row>
    <row r="334" spans="1:51" ht="15" customHeight="1" x14ac:dyDescent="0.25">
      <c r="A334">
        <v>31</v>
      </c>
      <c r="B334">
        <v>2600</v>
      </c>
      <c r="C334" t="s">
        <v>2003</v>
      </c>
      <c r="D334" t="s">
        <v>2004</v>
      </c>
      <c r="E334" s="39" t="s">
        <v>549</v>
      </c>
      <c r="F334" s="32">
        <v>362287</v>
      </c>
      <c r="G334" s="43">
        <v>965</v>
      </c>
      <c r="H334" s="47">
        <f t="shared" si="135"/>
        <v>2.9845273133437926</v>
      </c>
      <c r="I334">
        <v>227</v>
      </c>
      <c r="J334">
        <v>561</v>
      </c>
      <c r="K334" s="33">
        <f t="shared" si="136"/>
        <v>40.463500000000003</v>
      </c>
      <c r="L334" s="33">
        <v>1341</v>
      </c>
      <c r="M334" s="33">
        <v>1419</v>
      </c>
      <c r="N334" s="33">
        <v>1026</v>
      </c>
      <c r="O334" s="33">
        <v>935</v>
      </c>
      <c r="P334" s="42">
        <v>983</v>
      </c>
      <c r="Q334" s="43">
        <v>970</v>
      </c>
      <c r="R334" s="40">
        <f t="shared" si="137"/>
        <v>1419</v>
      </c>
      <c r="S334" s="34">
        <f t="shared" si="138"/>
        <v>31.99</v>
      </c>
      <c r="T334" s="43">
        <v>35610400</v>
      </c>
      <c r="U334" s="43">
        <v>93155498</v>
      </c>
      <c r="V334" s="54">
        <f t="shared" si="139"/>
        <v>38.226837000000003</v>
      </c>
      <c r="W334" s="32">
        <v>189</v>
      </c>
      <c r="X334">
        <v>1035</v>
      </c>
      <c r="Y334">
        <f t="shared" si="140"/>
        <v>18.260000000000002</v>
      </c>
      <c r="Z334" s="46">
        <v>1141036</v>
      </c>
      <c r="AA334" s="41">
        <v>712079</v>
      </c>
      <c r="AB334" s="33">
        <f t="shared" si="141"/>
        <v>0.42007800000000001</v>
      </c>
      <c r="AC334" s="33" t="str">
        <f t="shared" si="142"/>
        <v/>
      </c>
      <c r="AD334" s="33" t="str">
        <f t="shared" si="143"/>
        <v/>
      </c>
      <c r="AE334" s="62">
        <f t="shared" si="144"/>
        <v>855.70043938943684</v>
      </c>
      <c r="AF334" s="62">
        <f t="shared" si="145"/>
        <v>0</v>
      </c>
      <c r="AG334" s="62">
        <f t="shared" si="146"/>
        <v>0</v>
      </c>
      <c r="AH334" s="62" t="str">
        <f t="shared" si="147"/>
        <v/>
      </c>
      <c r="AI334" s="33" t="str">
        <f t="shared" si="148"/>
        <v/>
      </c>
      <c r="AJ334" s="33" t="str">
        <f t="shared" si="149"/>
        <v/>
      </c>
      <c r="AK334" s="34">
        <f t="shared" si="150"/>
        <v>855.7</v>
      </c>
      <c r="AL334" s="34">
        <f t="shared" si="151"/>
        <v>911.31</v>
      </c>
      <c r="AM334" s="32">
        <f t="shared" si="152"/>
        <v>400090</v>
      </c>
      <c r="AN334" s="35">
        <f t="shared" si="153"/>
        <v>5.3758495219872974E-3</v>
      </c>
      <c r="AO334" s="32">
        <f t="shared" si="154"/>
        <v>203.22323947968582</v>
      </c>
      <c r="AP334" s="32">
        <f t="shared" si="155"/>
        <v>362490</v>
      </c>
      <c r="AQ334" s="32">
        <f t="shared" si="156"/>
        <v>9650</v>
      </c>
      <c r="AR334" s="32">
        <f t="shared" si="157"/>
        <v>35603.950000000004</v>
      </c>
      <c r="AS334" s="32">
        <f t="shared" si="158"/>
        <v>352637</v>
      </c>
      <c r="AT334" s="36">
        <f t="shared" si="159"/>
        <v>362490</v>
      </c>
      <c r="AU334" s="33"/>
      <c r="AV334" s="33">
        <f t="shared" si="160"/>
        <v>1</v>
      </c>
      <c r="AX334">
        <v>362287</v>
      </c>
      <c r="AY334" s="71">
        <f t="shared" ref="AY334:AY397" si="161">(AT334-AX334)/AX334</f>
        <v>5.6032924173376358E-4</v>
      </c>
    </row>
    <row r="335" spans="1:51" ht="15" customHeight="1" x14ac:dyDescent="0.25">
      <c r="A335">
        <v>31</v>
      </c>
      <c r="B335">
        <v>3200</v>
      </c>
      <c r="C335" t="s">
        <v>2337</v>
      </c>
      <c r="D335" t="s">
        <v>2338</v>
      </c>
      <c r="E335" s="39" t="s">
        <v>715</v>
      </c>
      <c r="F335" s="32">
        <v>16620</v>
      </c>
      <c r="G335" s="43">
        <v>105</v>
      </c>
      <c r="H335" s="47">
        <f t="shared" si="135"/>
        <v>2.0211892990699383</v>
      </c>
      <c r="I335">
        <v>11</v>
      </c>
      <c r="J335">
        <v>64</v>
      </c>
      <c r="K335" s="33">
        <f t="shared" si="136"/>
        <v>17.1875</v>
      </c>
      <c r="L335" s="33">
        <v>113</v>
      </c>
      <c r="M335" s="33">
        <v>162</v>
      </c>
      <c r="N335" s="33">
        <v>139</v>
      </c>
      <c r="O335" s="33">
        <v>99</v>
      </c>
      <c r="P335" s="42">
        <v>107</v>
      </c>
      <c r="Q335" s="43">
        <v>98</v>
      </c>
      <c r="R335" s="40">
        <f t="shared" si="137"/>
        <v>162</v>
      </c>
      <c r="S335" s="34">
        <f t="shared" si="138"/>
        <v>35.19</v>
      </c>
      <c r="T335" s="43">
        <v>680900</v>
      </c>
      <c r="U335" s="43">
        <v>6199452</v>
      </c>
      <c r="V335" s="54">
        <f t="shared" si="139"/>
        <v>10.983229</v>
      </c>
      <c r="W335" s="32">
        <v>18</v>
      </c>
      <c r="X335">
        <v>133</v>
      </c>
      <c r="Y335">
        <f t="shared" si="140"/>
        <v>13.53</v>
      </c>
      <c r="Z335" s="46">
        <v>77682</v>
      </c>
      <c r="AA335" s="41">
        <v>24008.75</v>
      </c>
      <c r="AB335" s="33">
        <f t="shared" si="141"/>
        <v>0.42007800000000001</v>
      </c>
      <c r="AC335" s="33" t="str">
        <f t="shared" si="142"/>
        <v/>
      </c>
      <c r="AD335" s="33" t="str">
        <f t="shared" si="143"/>
        <v/>
      </c>
      <c r="AE335" s="62">
        <f t="shared" si="144"/>
        <v>642.92122881067075</v>
      </c>
      <c r="AF335" s="62">
        <f t="shared" si="145"/>
        <v>0</v>
      </c>
      <c r="AG335" s="62">
        <f t="shared" si="146"/>
        <v>0</v>
      </c>
      <c r="AH335" s="62" t="str">
        <f t="shared" si="147"/>
        <v/>
      </c>
      <c r="AI335" s="33" t="str">
        <f t="shared" si="148"/>
        <v/>
      </c>
      <c r="AJ335" s="33" t="str">
        <f t="shared" si="149"/>
        <v/>
      </c>
      <c r="AK335" s="34">
        <f t="shared" si="150"/>
        <v>642.91999999999996</v>
      </c>
      <c r="AL335" s="34">
        <f t="shared" si="151"/>
        <v>684.71</v>
      </c>
      <c r="AM335" s="32">
        <f t="shared" si="152"/>
        <v>39262</v>
      </c>
      <c r="AN335" s="35">
        <f t="shared" si="153"/>
        <v>5.3758495219872974E-3</v>
      </c>
      <c r="AO335" s="32">
        <f t="shared" si="154"/>
        <v>121.71998487683639</v>
      </c>
      <c r="AP335" s="32">
        <f t="shared" si="155"/>
        <v>16742</v>
      </c>
      <c r="AQ335" s="32">
        <f t="shared" si="156"/>
        <v>1050</v>
      </c>
      <c r="AR335" s="32">
        <f t="shared" si="157"/>
        <v>1200.4375</v>
      </c>
      <c r="AS335" s="32">
        <f t="shared" si="158"/>
        <v>15570</v>
      </c>
      <c r="AT335" s="36">
        <f t="shared" si="159"/>
        <v>16742</v>
      </c>
      <c r="AU335" s="33"/>
      <c r="AV335" s="33">
        <f t="shared" si="160"/>
        <v>1</v>
      </c>
      <c r="AX335">
        <v>16620</v>
      </c>
      <c r="AY335" s="71">
        <f t="shared" si="161"/>
        <v>7.3405535499398312E-3</v>
      </c>
    </row>
    <row r="336" spans="1:51" ht="15" customHeight="1" x14ac:dyDescent="0.25">
      <c r="A336">
        <v>31</v>
      </c>
      <c r="B336">
        <v>3500</v>
      </c>
      <c r="C336" t="s">
        <v>2409</v>
      </c>
      <c r="D336" t="s">
        <v>2410</v>
      </c>
      <c r="E336" s="39" t="s">
        <v>751</v>
      </c>
      <c r="F336" s="32">
        <v>127449</v>
      </c>
      <c r="G336" s="43">
        <v>643</v>
      </c>
      <c r="H336" s="47">
        <f t="shared" si="135"/>
        <v>2.8082109729242219</v>
      </c>
      <c r="I336">
        <v>48</v>
      </c>
      <c r="J336">
        <v>268</v>
      </c>
      <c r="K336" s="33">
        <f t="shared" si="136"/>
        <v>17.910400000000003</v>
      </c>
      <c r="L336" s="33">
        <v>352</v>
      </c>
      <c r="M336" s="33">
        <v>331</v>
      </c>
      <c r="N336" s="33">
        <v>310</v>
      </c>
      <c r="O336" s="33">
        <v>315</v>
      </c>
      <c r="P336" s="42">
        <v>360</v>
      </c>
      <c r="Q336" s="43">
        <v>651</v>
      </c>
      <c r="R336" s="40">
        <f t="shared" si="137"/>
        <v>651</v>
      </c>
      <c r="S336" s="34">
        <f t="shared" si="138"/>
        <v>1.23</v>
      </c>
      <c r="T336" s="43">
        <v>22777200</v>
      </c>
      <c r="U336" s="43">
        <v>94485237</v>
      </c>
      <c r="V336" s="54">
        <f t="shared" si="139"/>
        <v>24.106622999999999</v>
      </c>
      <c r="W336" s="32">
        <v>112</v>
      </c>
      <c r="X336">
        <v>541</v>
      </c>
      <c r="Y336">
        <f t="shared" si="140"/>
        <v>20.7</v>
      </c>
      <c r="Z336" s="46">
        <v>1018830</v>
      </c>
      <c r="AA336" s="41">
        <v>300000</v>
      </c>
      <c r="AB336" s="33">
        <f t="shared" si="141"/>
        <v>0.42007800000000001</v>
      </c>
      <c r="AC336" s="33" t="str">
        <f t="shared" si="142"/>
        <v/>
      </c>
      <c r="AD336" s="33" t="str">
        <f t="shared" si="143"/>
        <v/>
      </c>
      <c r="AE336" s="62">
        <f t="shared" si="144"/>
        <v>816.75621506658331</v>
      </c>
      <c r="AF336" s="62">
        <f t="shared" si="145"/>
        <v>0</v>
      </c>
      <c r="AG336" s="62">
        <f t="shared" si="146"/>
        <v>0</v>
      </c>
      <c r="AH336" s="62" t="str">
        <f t="shared" si="147"/>
        <v/>
      </c>
      <c r="AI336" s="33" t="str">
        <f t="shared" si="148"/>
        <v/>
      </c>
      <c r="AJ336" s="33" t="str">
        <f t="shared" si="149"/>
        <v/>
      </c>
      <c r="AK336" s="34">
        <f t="shared" si="150"/>
        <v>816.76</v>
      </c>
      <c r="AL336" s="34">
        <f t="shared" si="151"/>
        <v>869.84</v>
      </c>
      <c r="AM336" s="32">
        <f t="shared" si="152"/>
        <v>131319</v>
      </c>
      <c r="AN336" s="35">
        <f t="shared" si="153"/>
        <v>5.3758495219872974E-3</v>
      </c>
      <c r="AO336" s="32">
        <f t="shared" si="154"/>
        <v>20.80453765009084</v>
      </c>
      <c r="AP336" s="32">
        <f t="shared" si="155"/>
        <v>127470</v>
      </c>
      <c r="AQ336" s="32">
        <f t="shared" si="156"/>
        <v>6430</v>
      </c>
      <c r="AR336" s="32">
        <f t="shared" si="157"/>
        <v>15000</v>
      </c>
      <c r="AS336" s="32">
        <f t="shared" si="158"/>
        <v>121019</v>
      </c>
      <c r="AT336" s="36">
        <f t="shared" si="159"/>
        <v>127470</v>
      </c>
      <c r="AU336" s="33"/>
      <c r="AV336" s="33">
        <f t="shared" si="160"/>
        <v>1</v>
      </c>
      <c r="AX336">
        <v>127449</v>
      </c>
      <c r="AY336" s="71">
        <f t="shared" si="161"/>
        <v>1.6477179106936892E-4</v>
      </c>
    </row>
    <row r="337" spans="1:51" ht="15" customHeight="1" x14ac:dyDescent="0.25">
      <c r="A337">
        <v>31</v>
      </c>
      <c r="B337">
        <v>3700</v>
      </c>
      <c r="C337" t="s">
        <v>2509</v>
      </c>
      <c r="D337" t="s">
        <v>2510</v>
      </c>
      <c r="E337" s="39" t="s">
        <v>801</v>
      </c>
      <c r="F337" s="32">
        <v>21418</v>
      </c>
      <c r="G337" s="43">
        <v>159</v>
      </c>
      <c r="H337" s="47">
        <f t="shared" si="135"/>
        <v>2.2013971243204513</v>
      </c>
      <c r="I337">
        <v>13</v>
      </c>
      <c r="J337">
        <v>67</v>
      </c>
      <c r="K337" s="33">
        <f t="shared" si="136"/>
        <v>19.403000000000002</v>
      </c>
      <c r="L337" s="33">
        <v>148</v>
      </c>
      <c r="M337" s="33">
        <v>150</v>
      </c>
      <c r="N337" s="33">
        <v>137</v>
      </c>
      <c r="O337" s="33">
        <v>183</v>
      </c>
      <c r="P337" s="42">
        <v>181</v>
      </c>
      <c r="Q337" s="43">
        <v>168</v>
      </c>
      <c r="R337" s="40">
        <f t="shared" si="137"/>
        <v>183</v>
      </c>
      <c r="S337" s="34">
        <f t="shared" si="138"/>
        <v>13.11</v>
      </c>
      <c r="T337" s="43">
        <v>5112300</v>
      </c>
      <c r="U337" s="43">
        <v>15197825</v>
      </c>
      <c r="V337" s="54">
        <f t="shared" si="139"/>
        <v>33.638365999999998</v>
      </c>
      <c r="W337" s="32">
        <v>36</v>
      </c>
      <c r="X337">
        <v>164</v>
      </c>
      <c r="Y337">
        <f t="shared" si="140"/>
        <v>21.95</v>
      </c>
      <c r="Z337" s="46">
        <v>187653</v>
      </c>
      <c r="AA337" s="41">
        <v>88303.46</v>
      </c>
      <c r="AB337" s="33">
        <f t="shared" si="141"/>
        <v>0.42007800000000001</v>
      </c>
      <c r="AC337" s="33" t="str">
        <f t="shared" si="142"/>
        <v/>
      </c>
      <c r="AD337" s="33" t="str">
        <f t="shared" si="143"/>
        <v/>
      </c>
      <c r="AE337" s="62">
        <f t="shared" si="144"/>
        <v>682.7249926285283</v>
      </c>
      <c r="AF337" s="62">
        <f t="shared" si="145"/>
        <v>0</v>
      </c>
      <c r="AG337" s="62">
        <f t="shared" si="146"/>
        <v>0</v>
      </c>
      <c r="AH337" s="62" t="str">
        <f t="shared" si="147"/>
        <v/>
      </c>
      <c r="AI337" s="33" t="str">
        <f t="shared" si="148"/>
        <v/>
      </c>
      <c r="AJ337" s="33" t="str">
        <f t="shared" si="149"/>
        <v/>
      </c>
      <c r="AK337" s="34">
        <f t="shared" si="150"/>
        <v>682.72</v>
      </c>
      <c r="AL337" s="34">
        <f t="shared" si="151"/>
        <v>727.09</v>
      </c>
      <c r="AM337" s="32">
        <f t="shared" si="152"/>
        <v>36778</v>
      </c>
      <c r="AN337" s="35">
        <f t="shared" si="153"/>
        <v>5.3758495219872974E-3</v>
      </c>
      <c r="AO337" s="32">
        <f t="shared" si="154"/>
        <v>82.573048657724883</v>
      </c>
      <c r="AP337" s="32">
        <f t="shared" si="155"/>
        <v>21501</v>
      </c>
      <c r="AQ337" s="32">
        <f t="shared" si="156"/>
        <v>1590</v>
      </c>
      <c r="AR337" s="32">
        <f t="shared" si="157"/>
        <v>4415.1730000000007</v>
      </c>
      <c r="AS337" s="32">
        <f t="shared" si="158"/>
        <v>19828</v>
      </c>
      <c r="AT337" s="36">
        <f t="shared" si="159"/>
        <v>21501</v>
      </c>
      <c r="AU337" s="33"/>
      <c r="AV337" s="33">
        <f t="shared" si="160"/>
        <v>1</v>
      </c>
      <c r="AX337">
        <v>21418</v>
      </c>
      <c r="AY337" s="71">
        <f t="shared" si="161"/>
        <v>3.8752451209263235E-3</v>
      </c>
    </row>
    <row r="338" spans="1:51" ht="15" customHeight="1" x14ac:dyDescent="0.25">
      <c r="A338">
        <v>31</v>
      </c>
      <c r="B338">
        <v>4000</v>
      </c>
      <c r="C338" t="s">
        <v>2603</v>
      </c>
      <c r="D338" t="s">
        <v>2604</v>
      </c>
      <c r="E338" s="39" t="s">
        <v>848</v>
      </c>
      <c r="F338" s="32">
        <v>7170</v>
      </c>
      <c r="G338" s="43">
        <v>79</v>
      </c>
      <c r="H338" s="47">
        <f t="shared" si="135"/>
        <v>1.8976270912904414</v>
      </c>
      <c r="I338">
        <v>3</v>
      </c>
      <c r="J338">
        <v>34</v>
      </c>
      <c r="K338" s="33">
        <f t="shared" si="136"/>
        <v>8.8234999999999992</v>
      </c>
      <c r="L338" s="33">
        <v>71</v>
      </c>
      <c r="M338" s="33">
        <v>62</v>
      </c>
      <c r="N338" s="33">
        <v>63</v>
      </c>
      <c r="O338" s="33">
        <v>75</v>
      </c>
      <c r="P338" s="42">
        <v>93</v>
      </c>
      <c r="Q338" s="43">
        <v>78</v>
      </c>
      <c r="R338" s="40">
        <f t="shared" si="137"/>
        <v>93</v>
      </c>
      <c r="S338" s="34">
        <f t="shared" si="138"/>
        <v>15.05</v>
      </c>
      <c r="T338" s="43">
        <v>2980300</v>
      </c>
      <c r="U338" s="43">
        <v>5319666</v>
      </c>
      <c r="V338" s="54">
        <f t="shared" si="139"/>
        <v>56.024194000000001</v>
      </c>
      <c r="W338" s="32">
        <v>33</v>
      </c>
      <c r="X338">
        <v>72</v>
      </c>
      <c r="Y338">
        <f t="shared" si="140"/>
        <v>45.83</v>
      </c>
      <c r="Z338" s="46">
        <v>79957</v>
      </c>
      <c r="AA338" s="41">
        <v>15001</v>
      </c>
      <c r="AB338" s="33">
        <f t="shared" si="141"/>
        <v>0.42007800000000001</v>
      </c>
      <c r="AC338" s="33" t="str">
        <f t="shared" si="142"/>
        <v/>
      </c>
      <c r="AD338" s="33" t="str">
        <f t="shared" si="143"/>
        <v/>
      </c>
      <c r="AE338" s="62">
        <f t="shared" si="144"/>
        <v>615.62917904295887</v>
      </c>
      <c r="AF338" s="62">
        <f t="shared" si="145"/>
        <v>0</v>
      </c>
      <c r="AG338" s="62">
        <f t="shared" si="146"/>
        <v>0</v>
      </c>
      <c r="AH338" s="62" t="str">
        <f t="shared" si="147"/>
        <v/>
      </c>
      <c r="AI338" s="33" t="str">
        <f t="shared" si="148"/>
        <v/>
      </c>
      <c r="AJ338" s="33" t="str">
        <f t="shared" si="149"/>
        <v/>
      </c>
      <c r="AK338" s="34">
        <f t="shared" si="150"/>
        <v>615.63</v>
      </c>
      <c r="AL338" s="34">
        <f t="shared" si="151"/>
        <v>655.64</v>
      </c>
      <c r="AM338" s="32">
        <f t="shared" si="152"/>
        <v>18207</v>
      </c>
      <c r="AN338" s="35">
        <f t="shared" si="153"/>
        <v>5.3758495219872974E-3</v>
      </c>
      <c r="AO338" s="32">
        <f t="shared" si="154"/>
        <v>59.333251174173803</v>
      </c>
      <c r="AP338" s="32">
        <f t="shared" si="155"/>
        <v>7229</v>
      </c>
      <c r="AQ338" s="32">
        <f t="shared" si="156"/>
        <v>790</v>
      </c>
      <c r="AR338" s="32">
        <f t="shared" si="157"/>
        <v>750.05000000000007</v>
      </c>
      <c r="AS338" s="32">
        <f t="shared" si="158"/>
        <v>6420</v>
      </c>
      <c r="AT338" s="36">
        <f t="shared" si="159"/>
        <v>7229</v>
      </c>
      <c r="AU338" s="33"/>
      <c r="AV338" s="33">
        <f t="shared" si="160"/>
        <v>1</v>
      </c>
      <c r="AX338">
        <v>7170</v>
      </c>
      <c r="AY338" s="71">
        <f t="shared" si="161"/>
        <v>8.2287308228730822E-3</v>
      </c>
    </row>
    <row r="339" spans="1:51" ht="15" customHeight="1" x14ac:dyDescent="0.25">
      <c r="A339">
        <v>32</v>
      </c>
      <c r="B339">
        <v>100</v>
      </c>
      <c r="C339" t="s">
        <v>927</v>
      </c>
      <c r="D339" t="s">
        <v>928</v>
      </c>
      <c r="E339" s="39" t="s">
        <v>13</v>
      </c>
      <c r="F339" s="32">
        <v>39194</v>
      </c>
      <c r="G339" s="43">
        <v>103</v>
      </c>
      <c r="H339" s="47">
        <f t="shared" si="135"/>
        <v>2.012837224705172</v>
      </c>
      <c r="I339">
        <v>29</v>
      </c>
      <c r="J339">
        <v>82</v>
      </c>
      <c r="K339" s="33">
        <f t="shared" si="136"/>
        <v>35.365900000000003</v>
      </c>
      <c r="L339" s="33">
        <v>179</v>
      </c>
      <c r="M339" s="33">
        <v>180</v>
      </c>
      <c r="N339" s="33">
        <v>105</v>
      </c>
      <c r="O339" s="33">
        <v>126</v>
      </c>
      <c r="P339" s="42">
        <v>116</v>
      </c>
      <c r="Q339" s="43">
        <v>97</v>
      </c>
      <c r="R339" s="40">
        <f t="shared" si="137"/>
        <v>180</v>
      </c>
      <c r="S339" s="34">
        <f t="shared" si="138"/>
        <v>42.78</v>
      </c>
      <c r="T339" s="43">
        <v>293200</v>
      </c>
      <c r="U339" s="43">
        <v>2789100</v>
      </c>
      <c r="V339" s="54">
        <f t="shared" si="139"/>
        <v>10.512352</v>
      </c>
      <c r="W339" s="32">
        <v>17</v>
      </c>
      <c r="X339">
        <v>109</v>
      </c>
      <c r="Y339">
        <f t="shared" si="140"/>
        <v>15.6</v>
      </c>
      <c r="Z339" s="46">
        <v>28268</v>
      </c>
      <c r="AA339" s="41">
        <v>64516</v>
      </c>
      <c r="AB339" s="33">
        <f t="shared" si="141"/>
        <v>0.42007800000000001</v>
      </c>
      <c r="AC339" s="33" t="str">
        <f t="shared" si="142"/>
        <v/>
      </c>
      <c r="AD339" s="33" t="str">
        <f t="shared" si="143"/>
        <v/>
      </c>
      <c r="AE339" s="62">
        <f t="shared" si="144"/>
        <v>641.07644768120429</v>
      </c>
      <c r="AF339" s="62">
        <f t="shared" si="145"/>
        <v>0</v>
      </c>
      <c r="AG339" s="62">
        <f t="shared" si="146"/>
        <v>0</v>
      </c>
      <c r="AH339" s="62" t="str">
        <f t="shared" si="147"/>
        <v/>
      </c>
      <c r="AI339" s="33" t="str">
        <f t="shared" si="148"/>
        <v/>
      </c>
      <c r="AJ339" s="33" t="str">
        <f t="shared" si="149"/>
        <v/>
      </c>
      <c r="AK339" s="34">
        <f t="shared" si="150"/>
        <v>641.08000000000004</v>
      </c>
      <c r="AL339" s="34">
        <f t="shared" si="151"/>
        <v>682.75</v>
      </c>
      <c r="AM339" s="32">
        <f t="shared" si="152"/>
        <v>58448</v>
      </c>
      <c r="AN339" s="35">
        <f t="shared" si="153"/>
        <v>5.3758495219872974E-3</v>
      </c>
      <c r="AO339" s="32">
        <f t="shared" si="154"/>
        <v>103.50660669634343</v>
      </c>
      <c r="AP339" s="32">
        <f t="shared" si="155"/>
        <v>39298</v>
      </c>
      <c r="AQ339" s="32">
        <f t="shared" si="156"/>
        <v>1030</v>
      </c>
      <c r="AR339" s="32">
        <f t="shared" si="157"/>
        <v>3225.8</v>
      </c>
      <c r="AS339" s="32">
        <f t="shared" si="158"/>
        <v>38164</v>
      </c>
      <c r="AT339" s="36">
        <f t="shared" si="159"/>
        <v>39298</v>
      </c>
      <c r="AU339" s="33"/>
      <c r="AV339" s="33">
        <f t="shared" si="160"/>
        <v>1</v>
      </c>
      <c r="AX339">
        <v>39194</v>
      </c>
      <c r="AY339" s="71">
        <f t="shared" si="161"/>
        <v>2.6534673674542021E-3</v>
      </c>
    </row>
    <row r="340" spans="1:51" ht="15" customHeight="1" x14ac:dyDescent="0.25">
      <c r="A340">
        <v>32</v>
      </c>
      <c r="B340">
        <v>200</v>
      </c>
      <c r="C340" t="s">
        <v>1621</v>
      </c>
      <c r="D340" t="s">
        <v>1622</v>
      </c>
      <c r="E340" s="39" t="s">
        <v>358</v>
      </c>
      <c r="F340" s="32">
        <v>252989</v>
      </c>
      <c r="G340" s="43">
        <v>596</v>
      </c>
      <c r="H340" s="47">
        <f t="shared" si="135"/>
        <v>2.7752462597402365</v>
      </c>
      <c r="I340">
        <v>124</v>
      </c>
      <c r="J340">
        <v>295</v>
      </c>
      <c r="K340" s="33">
        <f t="shared" si="136"/>
        <v>42.033900000000003</v>
      </c>
      <c r="L340" s="33">
        <v>777</v>
      </c>
      <c r="M340" s="33">
        <v>783</v>
      </c>
      <c r="N340" s="33">
        <v>730</v>
      </c>
      <c r="O340" s="33">
        <v>768</v>
      </c>
      <c r="P340" s="42">
        <v>698</v>
      </c>
      <c r="Q340" s="43">
        <v>602</v>
      </c>
      <c r="R340" s="40">
        <f t="shared" si="137"/>
        <v>783</v>
      </c>
      <c r="S340" s="34">
        <f t="shared" si="138"/>
        <v>23.88</v>
      </c>
      <c r="T340" s="43">
        <v>14850300</v>
      </c>
      <c r="U340" s="43">
        <v>45486400</v>
      </c>
      <c r="V340" s="54">
        <f t="shared" si="139"/>
        <v>32.647779999999997</v>
      </c>
      <c r="W340" s="32">
        <v>156</v>
      </c>
      <c r="X340">
        <v>591</v>
      </c>
      <c r="Y340">
        <f t="shared" si="140"/>
        <v>26.4</v>
      </c>
      <c r="Z340" s="46">
        <v>589291</v>
      </c>
      <c r="AA340" s="41">
        <v>266466</v>
      </c>
      <c r="AB340" s="33">
        <f t="shared" si="141"/>
        <v>0.42007800000000001</v>
      </c>
      <c r="AC340" s="33" t="str">
        <f t="shared" si="142"/>
        <v/>
      </c>
      <c r="AD340" s="33" t="str">
        <f t="shared" si="143"/>
        <v/>
      </c>
      <c r="AE340" s="62">
        <f t="shared" si="144"/>
        <v>809.47506811264418</v>
      </c>
      <c r="AF340" s="62">
        <f t="shared" si="145"/>
        <v>0</v>
      </c>
      <c r="AG340" s="62">
        <f t="shared" si="146"/>
        <v>0</v>
      </c>
      <c r="AH340" s="62" t="str">
        <f t="shared" si="147"/>
        <v/>
      </c>
      <c r="AI340" s="33" t="str">
        <f t="shared" si="148"/>
        <v/>
      </c>
      <c r="AJ340" s="33" t="str">
        <f t="shared" si="149"/>
        <v/>
      </c>
      <c r="AK340" s="34">
        <f t="shared" si="150"/>
        <v>809.48</v>
      </c>
      <c r="AL340" s="34">
        <f t="shared" si="151"/>
        <v>862.09</v>
      </c>
      <c r="AM340" s="32">
        <f t="shared" si="152"/>
        <v>266257</v>
      </c>
      <c r="AN340" s="35">
        <f t="shared" si="153"/>
        <v>5.3758495219872974E-3</v>
      </c>
      <c r="AO340" s="32">
        <f t="shared" si="154"/>
        <v>71.32677145772746</v>
      </c>
      <c r="AP340" s="32">
        <f t="shared" si="155"/>
        <v>253060</v>
      </c>
      <c r="AQ340" s="32">
        <f t="shared" si="156"/>
        <v>5960</v>
      </c>
      <c r="AR340" s="32">
        <f t="shared" si="157"/>
        <v>13323.300000000001</v>
      </c>
      <c r="AS340" s="32">
        <f t="shared" si="158"/>
        <v>247029</v>
      </c>
      <c r="AT340" s="36">
        <f t="shared" si="159"/>
        <v>253060</v>
      </c>
      <c r="AU340" s="33"/>
      <c r="AV340" s="33">
        <f t="shared" si="160"/>
        <v>1</v>
      </c>
      <c r="AX340">
        <v>252989</v>
      </c>
      <c r="AY340" s="71">
        <f t="shared" si="161"/>
        <v>2.8064461300688964E-4</v>
      </c>
    </row>
    <row r="341" spans="1:51" ht="15" customHeight="1" x14ac:dyDescent="0.25">
      <c r="A341">
        <v>32</v>
      </c>
      <c r="B341">
        <v>300</v>
      </c>
      <c r="C341" t="s">
        <v>1687</v>
      </c>
      <c r="D341" t="s">
        <v>1688</v>
      </c>
      <c r="E341" s="39" t="s">
        <v>391</v>
      </c>
      <c r="F341" s="32">
        <v>1714996</v>
      </c>
      <c r="G341" s="43">
        <v>3289</v>
      </c>
      <c r="H341" s="47">
        <f t="shared" si="135"/>
        <v>3.5170638734826545</v>
      </c>
      <c r="I341">
        <v>491</v>
      </c>
      <c r="J341">
        <v>1609</v>
      </c>
      <c r="K341" s="33">
        <f t="shared" si="136"/>
        <v>30.515799999999999</v>
      </c>
      <c r="L341" s="33">
        <v>3550</v>
      </c>
      <c r="M341" s="33">
        <v>3797</v>
      </c>
      <c r="N341" s="33">
        <v>3559</v>
      </c>
      <c r="O341" s="33">
        <v>3501</v>
      </c>
      <c r="P341" s="40">
        <v>3299</v>
      </c>
      <c r="Q341" s="43">
        <v>3323</v>
      </c>
      <c r="R341" s="40">
        <f t="shared" si="137"/>
        <v>3797</v>
      </c>
      <c r="S341" s="34">
        <f t="shared" si="138"/>
        <v>13.38</v>
      </c>
      <c r="T341" s="43">
        <v>78135300</v>
      </c>
      <c r="U341" s="43">
        <v>275639800</v>
      </c>
      <c r="V341" s="54">
        <f t="shared" si="139"/>
        <v>28.346886000000001</v>
      </c>
      <c r="W341" s="32">
        <v>745</v>
      </c>
      <c r="X341">
        <v>3298</v>
      </c>
      <c r="Y341">
        <f t="shared" si="140"/>
        <v>22.59</v>
      </c>
      <c r="Z341" s="46">
        <v>3099620</v>
      </c>
      <c r="AA341" s="41">
        <v>1999985</v>
      </c>
      <c r="AB341" s="33">
        <f t="shared" si="141"/>
        <v>0.42007800000000001</v>
      </c>
      <c r="AC341" s="33" t="str">
        <f t="shared" si="142"/>
        <v/>
      </c>
      <c r="AD341" s="33" t="str">
        <f t="shared" si="143"/>
        <v/>
      </c>
      <c r="AE341" s="62">
        <f t="shared" si="144"/>
        <v>0</v>
      </c>
      <c r="AF341" s="62">
        <f t="shared" si="145"/>
        <v>1353.7077490535</v>
      </c>
      <c r="AG341" s="62">
        <f t="shared" si="146"/>
        <v>0</v>
      </c>
      <c r="AH341" s="62" t="str">
        <f t="shared" si="147"/>
        <v/>
      </c>
      <c r="AI341" s="33" t="str">
        <f t="shared" si="148"/>
        <v/>
      </c>
      <c r="AJ341" s="33" t="str">
        <f t="shared" si="149"/>
        <v/>
      </c>
      <c r="AK341" s="34">
        <f t="shared" si="150"/>
        <v>1353.71</v>
      </c>
      <c r="AL341" s="34">
        <f t="shared" si="151"/>
        <v>1441.69</v>
      </c>
      <c r="AM341" s="32">
        <f t="shared" si="152"/>
        <v>3439636</v>
      </c>
      <c r="AN341" s="35">
        <f t="shared" si="153"/>
        <v>5.3758495219872974E-3</v>
      </c>
      <c r="AO341" s="32">
        <f t="shared" si="154"/>
        <v>9271.4051196001728</v>
      </c>
      <c r="AP341" s="32">
        <f t="shared" si="155"/>
        <v>1724267</v>
      </c>
      <c r="AQ341" s="32">
        <f t="shared" si="156"/>
        <v>32890</v>
      </c>
      <c r="AR341" s="32">
        <f t="shared" si="157"/>
        <v>99999.25</v>
      </c>
      <c r="AS341" s="32">
        <f t="shared" si="158"/>
        <v>1682106</v>
      </c>
      <c r="AT341" s="36">
        <f t="shared" si="159"/>
        <v>1724267</v>
      </c>
      <c r="AU341" s="33"/>
      <c r="AV341" s="33">
        <f t="shared" si="160"/>
        <v>1</v>
      </c>
      <c r="AX341">
        <v>1714996</v>
      </c>
      <c r="AY341" s="71">
        <f t="shared" si="161"/>
        <v>5.4058435121714567E-3</v>
      </c>
    </row>
    <row r="342" spans="1:51" ht="15" customHeight="1" x14ac:dyDescent="0.25">
      <c r="A342">
        <v>32</v>
      </c>
      <c r="B342">
        <v>400</v>
      </c>
      <c r="C342" t="s">
        <v>1769</v>
      </c>
      <c r="D342" t="s">
        <v>1770</v>
      </c>
      <c r="E342" s="39" t="s">
        <v>432</v>
      </c>
      <c r="F342" s="32">
        <v>771036</v>
      </c>
      <c r="G342" s="43">
        <v>1729</v>
      </c>
      <c r="H342" s="47">
        <f t="shared" si="135"/>
        <v>3.2377949932739227</v>
      </c>
      <c r="I342">
        <v>257</v>
      </c>
      <c r="J342">
        <v>822</v>
      </c>
      <c r="K342" s="33">
        <f t="shared" si="136"/>
        <v>31.2652</v>
      </c>
      <c r="L342" s="33">
        <v>1820</v>
      </c>
      <c r="M342" s="33">
        <v>1845</v>
      </c>
      <c r="N342" s="33">
        <v>1679</v>
      </c>
      <c r="O342" s="33">
        <v>1721</v>
      </c>
      <c r="P342" s="40">
        <v>1694</v>
      </c>
      <c r="Q342" s="43">
        <v>1735</v>
      </c>
      <c r="R342" s="40">
        <f t="shared" si="137"/>
        <v>1845</v>
      </c>
      <c r="S342" s="34">
        <f t="shared" si="138"/>
        <v>6.29</v>
      </c>
      <c r="T342" s="43">
        <v>15600100</v>
      </c>
      <c r="U342" s="43">
        <v>106809100</v>
      </c>
      <c r="V342" s="54">
        <f t="shared" si="139"/>
        <v>14.605591</v>
      </c>
      <c r="W342" s="32">
        <v>463</v>
      </c>
      <c r="X342">
        <v>1652</v>
      </c>
      <c r="Y342">
        <f t="shared" si="140"/>
        <v>28.03</v>
      </c>
      <c r="Z342" s="46">
        <v>1139849</v>
      </c>
      <c r="AA342" s="41">
        <v>906295</v>
      </c>
      <c r="AB342" s="33">
        <f t="shared" si="141"/>
        <v>0.42007800000000001</v>
      </c>
      <c r="AC342" s="33" t="str">
        <f t="shared" si="142"/>
        <v/>
      </c>
      <c r="AD342" s="33" t="str">
        <f t="shared" si="143"/>
        <v/>
      </c>
      <c r="AE342" s="62">
        <f t="shared" si="144"/>
        <v>911.64144472936425</v>
      </c>
      <c r="AF342" s="62">
        <f t="shared" si="145"/>
        <v>0</v>
      </c>
      <c r="AG342" s="62">
        <f t="shared" si="146"/>
        <v>0</v>
      </c>
      <c r="AH342" s="62" t="str">
        <f t="shared" si="147"/>
        <v/>
      </c>
      <c r="AI342" s="33" t="str">
        <f t="shared" si="148"/>
        <v/>
      </c>
      <c r="AJ342" s="33" t="str">
        <f t="shared" si="149"/>
        <v/>
      </c>
      <c r="AK342" s="34">
        <f t="shared" si="150"/>
        <v>911.64</v>
      </c>
      <c r="AL342" s="34">
        <f t="shared" si="151"/>
        <v>970.89</v>
      </c>
      <c r="AM342" s="32">
        <f t="shared" si="152"/>
        <v>1199843</v>
      </c>
      <c r="AN342" s="35">
        <f t="shared" si="153"/>
        <v>5.3758495219872974E-3</v>
      </c>
      <c r="AO342" s="32">
        <f t="shared" si="154"/>
        <v>2305.2019059748072</v>
      </c>
      <c r="AP342" s="32">
        <f t="shared" si="155"/>
        <v>773341</v>
      </c>
      <c r="AQ342" s="32">
        <f t="shared" si="156"/>
        <v>17290</v>
      </c>
      <c r="AR342" s="32">
        <f t="shared" si="157"/>
        <v>45314.75</v>
      </c>
      <c r="AS342" s="32">
        <f t="shared" si="158"/>
        <v>753746</v>
      </c>
      <c r="AT342" s="36">
        <f t="shared" si="159"/>
        <v>773341</v>
      </c>
      <c r="AU342" s="33"/>
      <c r="AV342" s="33">
        <f t="shared" si="160"/>
        <v>1</v>
      </c>
      <c r="AX342">
        <v>771036</v>
      </c>
      <c r="AY342" s="71">
        <f t="shared" si="161"/>
        <v>2.9894842782956957E-3</v>
      </c>
    </row>
    <row r="343" spans="1:51" ht="15" customHeight="1" x14ac:dyDescent="0.25">
      <c r="A343">
        <v>32</v>
      </c>
      <c r="B343">
        <v>500</v>
      </c>
      <c r="C343" t="s">
        <v>2081</v>
      </c>
      <c r="D343" t="s">
        <v>2082</v>
      </c>
      <c r="E343" s="39" t="s">
        <v>588</v>
      </c>
      <c r="F343" s="32">
        <v>63361</v>
      </c>
      <c r="G343" s="43">
        <v>204</v>
      </c>
      <c r="H343" s="47">
        <f t="shared" si="135"/>
        <v>2.3096301674258988</v>
      </c>
      <c r="I343">
        <v>34</v>
      </c>
      <c r="J343">
        <v>89</v>
      </c>
      <c r="K343" s="33">
        <f t="shared" si="136"/>
        <v>38.202199999999998</v>
      </c>
      <c r="L343" s="33">
        <v>237</v>
      </c>
      <c r="M343" s="33">
        <v>263</v>
      </c>
      <c r="N343" s="33">
        <v>223</v>
      </c>
      <c r="O343" s="33">
        <v>185</v>
      </c>
      <c r="P343" s="42">
        <v>188</v>
      </c>
      <c r="Q343" s="43">
        <v>203</v>
      </c>
      <c r="R343" s="40">
        <f t="shared" si="137"/>
        <v>263</v>
      </c>
      <c r="S343" s="34">
        <f t="shared" si="138"/>
        <v>22.43</v>
      </c>
      <c r="T343" s="43">
        <v>1054600</v>
      </c>
      <c r="U343" s="43">
        <v>11383700</v>
      </c>
      <c r="V343" s="54">
        <f t="shared" si="139"/>
        <v>9.2641229999999997</v>
      </c>
      <c r="W343" s="32">
        <v>41</v>
      </c>
      <c r="X343">
        <v>200</v>
      </c>
      <c r="Y343">
        <f t="shared" si="140"/>
        <v>20.5</v>
      </c>
      <c r="Z343" s="46">
        <v>117571</v>
      </c>
      <c r="AA343" s="41">
        <v>102001</v>
      </c>
      <c r="AB343" s="33">
        <f t="shared" si="141"/>
        <v>0.42007800000000001</v>
      </c>
      <c r="AC343" s="33" t="str">
        <f t="shared" si="142"/>
        <v/>
      </c>
      <c r="AD343" s="33" t="str">
        <f t="shared" si="143"/>
        <v/>
      </c>
      <c r="AE343" s="62">
        <f t="shared" si="144"/>
        <v>706.63118249053025</v>
      </c>
      <c r="AF343" s="62">
        <f t="shared" si="145"/>
        <v>0</v>
      </c>
      <c r="AG343" s="62">
        <f t="shared" si="146"/>
        <v>0</v>
      </c>
      <c r="AH343" s="62" t="str">
        <f t="shared" si="147"/>
        <v/>
      </c>
      <c r="AI343" s="33" t="str">
        <f t="shared" si="148"/>
        <v/>
      </c>
      <c r="AJ343" s="33" t="str">
        <f t="shared" si="149"/>
        <v/>
      </c>
      <c r="AK343" s="34">
        <f t="shared" si="150"/>
        <v>706.63</v>
      </c>
      <c r="AL343" s="34">
        <f t="shared" si="151"/>
        <v>752.56</v>
      </c>
      <c r="AM343" s="32">
        <f t="shared" si="152"/>
        <v>104133</v>
      </c>
      <c r="AN343" s="35">
        <f t="shared" si="153"/>
        <v>5.3758495219872974E-3</v>
      </c>
      <c r="AO343" s="32">
        <f t="shared" si="154"/>
        <v>219.18413671046608</v>
      </c>
      <c r="AP343" s="32">
        <f t="shared" si="155"/>
        <v>63580</v>
      </c>
      <c r="AQ343" s="32">
        <f t="shared" si="156"/>
        <v>2040</v>
      </c>
      <c r="AR343" s="32">
        <f t="shared" si="157"/>
        <v>5100.05</v>
      </c>
      <c r="AS343" s="32">
        <f t="shared" si="158"/>
        <v>61321</v>
      </c>
      <c r="AT343" s="36">
        <f t="shared" si="159"/>
        <v>63580</v>
      </c>
      <c r="AU343" s="33"/>
      <c r="AV343" s="33">
        <f t="shared" si="160"/>
        <v>1</v>
      </c>
      <c r="AX343">
        <v>63361</v>
      </c>
      <c r="AY343" s="71">
        <f t="shared" si="161"/>
        <v>3.4563848424109468E-3</v>
      </c>
    </row>
    <row r="344" spans="1:51" ht="15" customHeight="1" x14ac:dyDescent="0.25">
      <c r="A344">
        <v>32</v>
      </c>
      <c r="B344">
        <v>600</v>
      </c>
      <c r="C344" t="s">
        <v>2553</v>
      </c>
      <c r="D344" t="s">
        <v>2554</v>
      </c>
      <c r="E344" s="39" t="s">
        <v>823</v>
      </c>
      <c r="F344" s="32">
        <v>14836</v>
      </c>
      <c r="G344" s="43">
        <v>62</v>
      </c>
      <c r="H344" s="47">
        <f t="shared" si="135"/>
        <v>1.7923916894982539</v>
      </c>
      <c r="I344">
        <v>3</v>
      </c>
      <c r="J344">
        <v>14</v>
      </c>
      <c r="K344" s="33">
        <f t="shared" si="136"/>
        <v>21.428599999999999</v>
      </c>
      <c r="L344" s="33">
        <v>132</v>
      </c>
      <c r="M344" s="33">
        <v>120</v>
      </c>
      <c r="N344" s="33">
        <v>83</v>
      </c>
      <c r="O344" s="33">
        <v>69</v>
      </c>
      <c r="P344" s="42">
        <v>60</v>
      </c>
      <c r="Q344" s="43">
        <v>62</v>
      </c>
      <c r="R344" s="40">
        <f t="shared" si="137"/>
        <v>132</v>
      </c>
      <c r="S344" s="34">
        <f t="shared" si="138"/>
        <v>53.03</v>
      </c>
      <c r="T344" s="43">
        <v>274100</v>
      </c>
      <c r="U344" s="43">
        <v>3836500</v>
      </c>
      <c r="V344" s="54">
        <f t="shared" si="139"/>
        <v>7.144533</v>
      </c>
      <c r="W344" s="32">
        <v>11</v>
      </c>
      <c r="X344">
        <v>17</v>
      </c>
      <c r="Y344">
        <f t="shared" si="140"/>
        <v>64.709999999999994</v>
      </c>
      <c r="Z344" s="46">
        <v>33824</v>
      </c>
      <c r="AA344" s="41">
        <v>49028</v>
      </c>
      <c r="AB344" s="33">
        <f t="shared" si="141"/>
        <v>0.42007800000000001</v>
      </c>
      <c r="AC344" s="33" t="str">
        <f t="shared" si="142"/>
        <v/>
      </c>
      <c r="AD344" s="33" t="str">
        <f t="shared" si="143"/>
        <v/>
      </c>
      <c r="AE344" s="62">
        <f t="shared" si="144"/>
        <v>592.38509920130582</v>
      </c>
      <c r="AF344" s="62">
        <f t="shared" si="145"/>
        <v>0</v>
      </c>
      <c r="AG344" s="62">
        <f t="shared" si="146"/>
        <v>0</v>
      </c>
      <c r="AH344" s="62" t="str">
        <f t="shared" si="147"/>
        <v/>
      </c>
      <c r="AI344" s="33" t="str">
        <f t="shared" si="148"/>
        <v/>
      </c>
      <c r="AJ344" s="33" t="str">
        <f t="shared" si="149"/>
        <v/>
      </c>
      <c r="AK344" s="34">
        <f t="shared" si="150"/>
        <v>592.39</v>
      </c>
      <c r="AL344" s="34">
        <f t="shared" si="151"/>
        <v>630.89</v>
      </c>
      <c r="AM344" s="32">
        <f t="shared" si="152"/>
        <v>24906</v>
      </c>
      <c r="AN344" s="35">
        <f t="shared" si="153"/>
        <v>5.3758495219872974E-3</v>
      </c>
      <c r="AO344" s="32">
        <f t="shared" si="154"/>
        <v>54.134804686412082</v>
      </c>
      <c r="AP344" s="32">
        <f t="shared" si="155"/>
        <v>14890</v>
      </c>
      <c r="AQ344" s="32">
        <f t="shared" si="156"/>
        <v>620</v>
      </c>
      <c r="AR344" s="32">
        <f t="shared" si="157"/>
        <v>2451.4</v>
      </c>
      <c r="AS344" s="32">
        <f t="shared" si="158"/>
        <v>14216</v>
      </c>
      <c r="AT344" s="36">
        <f t="shared" si="159"/>
        <v>14890</v>
      </c>
      <c r="AU344" s="33"/>
      <c r="AV344" s="33">
        <f t="shared" si="160"/>
        <v>1</v>
      </c>
      <c r="AX344">
        <v>14836</v>
      </c>
      <c r="AY344" s="71">
        <f t="shared" si="161"/>
        <v>3.6397950930169855E-3</v>
      </c>
    </row>
    <row r="345" spans="1:51" ht="15" customHeight="1" x14ac:dyDescent="0.25">
      <c r="A345">
        <v>33</v>
      </c>
      <c r="B345">
        <v>100</v>
      </c>
      <c r="C345" t="s">
        <v>1535</v>
      </c>
      <c r="D345" t="s">
        <v>1536</v>
      </c>
      <c r="E345" s="39" t="s">
        <v>315</v>
      </c>
      <c r="F345" s="32">
        <v>31892</v>
      </c>
      <c r="G345" s="43">
        <v>158</v>
      </c>
      <c r="H345" s="47">
        <f t="shared" si="135"/>
        <v>2.1986570869544226</v>
      </c>
      <c r="I345">
        <v>13</v>
      </c>
      <c r="J345">
        <v>50</v>
      </c>
      <c r="K345" s="33">
        <f t="shared" si="136"/>
        <v>26</v>
      </c>
      <c r="L345" s="33">
        <v>132</v>
      </c>
      <c r="M345" s="33">
        <v>123</v>
      </c>
      <c r="N345" s="33">
        <v>119</v>
      </c>
      <c r="O345" s="33">
        <v>105</v>
      </c>
      <c r="P345" s="42">
        <v>158</v>
      </c>
      <c r="Q345" s="43">
        <v>154</v>
      </c>
      <c r="R345" s="40">
        <f t="shared" si="137"/>
        <v>158</v>
      </c>
      <c r="S345" s="34">
        <f t="shared" si="138"/>
        <v>0</v>
      </c>
      <c r="T345" s="43">
        <v>1123700</v>
      </c>
      <c r="U345" s="43">
        <v>12695981</v>
      </c>
      <c r="V345" s="54">
        <f t="shared" si="139"/>
        <v>8.8508320000000005</v>
      </c>
      <c r="W345" s="32">
        <v>16</v>
      </c>
      <c r="X345">
        <v>116</v>
      </c>
      <c r="Y345">
        <f t="shared" si="140"/>
        <v>13.79</v>
      </c>
      <c r="Z345" s="46">
        <v>130766</v>
      </c>
      <c r="AA345" s="41">
        <v>15000</v>
      </c>
      <c r="AB345" s="33">
        <f t="shared" si="141"/>
        <v>0.42007800000000001</v>
      </c>
      <c r="AC345" s="33" t="str">
        <f t="shared" si="142"/>
        <v/>
      </c>
      <c r="AD345" s="33" t="str">
        <f t="shared" si="143"/>
        <v/>
      </c>
      <c r="AE345" s="62">
        <f t="shared" si="144"/>
        <v>682.11978139523205</v>
      </c>
      <c r="AF345" s="62">
        <f t="shared" si="145"/>
        <v>0</v>
      </c>
      <c r="AG345" s="62">
        <f t="shared" si="146"/>
        <v>0</v>
      </c>
      <c r="AH345" s="62" t="str">
        <f t="shared" si="147"/>
        <v/>
      </c>
      <c r="AI345" s="33" t="str">
        <f t="shared" si="148"/>
        <v/>
      </c>
      <c r="AJ345" s="33" t="str">
        <f t="shared" si="149"/>
        <v/>
      </c>
      <c r="AK345" s="34">
        <f t="shared" si="150"/>
        <v>682.12</v>
      </c>
      <c r="AL345" s="34">
        <f t="shared" si="151"/>
        <v>726.45</v>
      </c>
      <c r="AM345" s="32">
        <f t="shared" si="152"/>
        <v>59847</v>
      </c>
      <c r="AN345" s="35">
        <f t="shared" si="153"/>
        <v>5.3758495219872974E-3</v>
      </c>
      <c r="AO345" s="32">
        <f t="shared" si="154"/>
        <v>150.28187338715489</v>
      </c>
      <c r="AP345" s="32">
        <f t="shared" si="155"/>
        <v>32042</v>
      </c>
      <c r="AQ345" s="32">
        <f t="shared" si="156"/>
        <v>1580</v>
      </c>
      <c r="AR345" s="32">
        <f t="shared" si="157"/>
        <v>750</v>
      </c>
      <c r="AS345" s="32">
        <f t="shared" si="158"/>
        <v>31142</v>
      </c>
      <c r="AT345" s="36">
        <f t="shared" si="159"/>
        <v>32042</v>
      </c>
      <c r="AU345" s="33"/>
      <c r="AV345" s="33">
        <f t="shared" si="160"/>
        <v>1</v>
      </c>
      <c r="AX345">
        <v>31892</v>
      </c>
      <c r="AY345" s="71">
        <f t="shared" si="161"/>
        <v>4.7033738868681799E-3</v>
      </c>
    </row>
    <row r="346" spans="1:51" ht="15" customHeight="1" x14ac:dyDescent="0.25">
      <c r="A346">
        <v>33</v>
      </c>
      <c r="B346">
        <v>200</v>
      </c>
      <c r="C346" t="s">
        <v>1977</v>
      </c>
      <c r="D346" t="s">
        <v>1978</v>
      </c>
      <c r="E346" s="39" t="s">
        <v>536</v>
      </c>
      <c r="F346" s="32">
        <v>1235071</v>
      </c>
      <c r="G346" s="43">
        <v>3786</v>
      </c>
      <c r="H346" s="47">
        <f t="shared" si="135"/>
        <v>3.5781806096277777</v>
      </c>
      <c r="I346">
        <v>285</v>
      </c>
      <c r="J346">
        <v>1683</v>
      </c>
      <c r="K346" s="33">
        <f t="shared" si="136"/>
        <v>16.933999999999997</v>
      </c>
      <c r="L346" s="33">
        <v>2582</v>
      </c>
      <c r="M346" s="33">
        <v>2890</v>
      </c>
      <c r="N346" s="33">
        <v>2905</v>
      </c>
      <c r="O346" s="33">
        <v>3193</v>
      </c>
      <c r="P346" s="40">
        <v>3571</v>
      </c>
      <c r="Q346" s="43">
        <v>3665</v>
      </c>
      <c r="R346" s="40">
        <f t="shared" si="137"/>
        <v>3665</v>
      </c>
      <c r="S346" s="34">
        <f t="shared" si="138"/>
        <v>0</v>
      </c>
      <c r="T346" s="43">
        <v>64449200</v>
      </c>
      <c r="U346" s="43">
        <v>301966840</v>
      </c>
      <c r="V346" s="54">
        <f t="shared" si="139"/>
        <v>21.343138</v>
      </c>
      <c r="W346" s="32">
        <v>970</v>
      </c>
      <c r="X346">
        <v>3708</v>
      </c>
      <c r="Y346">
        <f t="shared" si="140"/>
        <v>26.16</v>
      </c>
      <c r="Z346" s="46">
        <v>3493388</v>
      </c>
      <c r="AA346" s="41">
        <v>1833248</v>
      </c>
      <c r="AB346" s="33">
        <f t="shared" si="141"/>
        <v>0.42007800000000001</v>
      </c>
      <c r="AC346" s="33" t="str">
        <f t="shared" si="142"/>
        <v/>
      </c>
      <c r="AD346" s="33" t="str">
        <f t="shared" si="143"/>
        <v/>
      </c>
      <c r="AE346" s="62">
        <f t="shared" si="144"/>
        <v>0</v>
      </c>
      <c r="AF346" s="62">
        <f t="shared" si="145"/>
        <v>927.91659387049992</v>
      </c>
      <c r="AG346" s="62">
        <f t="shared" si="146"/>
        <v>0</v>
      </c>
      <c r="AH346" s="62" t="str">
        <f t="shared" si="147"/>
        <v/>
      </c>
      <c r="AI346" s="33" t="str">
        <f t="shared" si="148"/>
        <v/>
      </c>
      <c r="AJ346" s="33" t="str">
        <f t="shared" si="149"/>
        <v/>
      </c>
      <c r="AK346" s="34">
        <f t="shared" si="150"/>
        <v>927.92</v>
      </c>
      <c r="AL346" s="34">
        <f t="shared" si="151"/>
        <v>988.23</v>
      </c>
      <c r="AM346" s="32">
        <f t="shared" si="152"/>
        <v>2273943</v>
      </c>
      <c r="AN346" s="35">
        <f t="shared" si="153"/>
        <v>5.3758495219872974E-3</v>
      </c>
      <c r="AO346" s="32">
        <f t="shared" si="154"/>
        <v>5584.8195446059872</v>
      </c>
      <c r="AP346" s="32">
        <f t="shared" si="155"/>
        <v>1240656</v>
      </c>
      <c r="AQ346" s="32">
        <f t="shared" si="156"/>
        <v>37860</v>
      </c>
      <c r="AR346" s="32">
        <f t="shared" si="157"/>
        <v>91662.400000000009</v>
      </c>
      <c r="AS346" s="32">
        <f t="shared" si="158"/>
        <v>1197211</v>
      </c>
      <c r="AT346" s="36">
        <f t="shared" si="159"/>
        <v>1240656</v>
      </c>
      <c r="AU346" s="33"/>
      <c r="AV346" s="33">
        <f t="shared" si="160"/>
        <v>1</v>
      </c>
      <c r="AX346">
        <v>1235071</v>
      </c>
      <c r="AY346" s="71">
        <f t="shared" si="161"/>
        <v>4.5220072368309192E-3</v>
      </c>
    </row>
    <row r="347" spans="1:51" ht="15" customHeight="1" x14ac:dyDescent="0.25">
      <c r="A347">
        <v>33</v>
      </c>
      <c r="B347">
        <v>300</v>
      </c>
      <c r="C347" t="s">
        <v>2079</v>
      </c>
      <c r="D347" t="s">
        <v>2080</v>
      </c>
      <c r="E347" s="39" t="s">
        <v>587</v>
      </c>
      <c r="F347" s="32">
        <v>130117</v>
      </c>
      <c r="G347" s="43">
        <v>398</v>
      </c>
      <c r="H347" s="47">
        <f t="shared" si="135"/>
        <v>2.5998830720736876</v>
      </c>
      <c r="I347">
        <v>73</v>
      </c>
      <c r="J347">
        <v>186</v>
      </c>
      <c r="K347" s="33">
        <f t="shared" si="136"/>
        <v>39.247300000000003</v>
      </c>
      <c r="L347" s="33">
        <v>384</v>
      </c>
      <c r="M347" s="33">
        <v>423</v>
      </c>
      <c r="N347" s="33">
        <v>510</v>
      </c>
      <c r="O347" s="33">
        <v>474</v>
      </c>
      <c r="P347" s="42">
        <v>369</v>
      </c>
      <c r="Q347" s="43">
        <v>388</v>
      </c>
      <c r="R347" s="40">
        <f t="shared" si="137"/>
        <v>510</v>
      </c>
      <c r="S347" s="34">
        <f t="shared" si="138"/>
        <v>21.96</v>
      </c>
      <c r="T347" s="43">
        <v>5945600</v>
      </c>
      <c r="U347" s="43">
        <v>23295331</v>
      </c>
      <c r="V347" s="54">
        <f t="shared" si="139"/>
        <v>25.522711000000001</v>
      </c>
      <c r="W347" s="32">
        <v>64</v>
      </c>
      <c r="X347">
        <v>388</v>
      </c>
      <c r="Y347">
        <f t="shared" si="140"/>
        <v>16.489999999999998</v>
      </c>
      <c r="Z347" s="46">
        <v>264508</v>
      </c>
      <c r="AA347" s="41">
        <v>131917</v>
      </c>
      <c r="AB347" s="33">
        <f t="shared" si="141"/>
        <v>0.42007800000000001</v>
      </c>
      <c r="AC347" s="33" t="str">
        <f t="shared" si="142"/>
        <v/>
      </c>
      <c r="AD347" s="33" t="str">
        <f t="shared" si="143"/>
        <v/>
      </c>
      <c r="AE347" s="62">
        <f t="shared" si="144"/>
        <v>770.74137331041993</v>
      </c>
      <c r="AF347" s="62">
        <f t="shared" si="145"/>
        <v>0</v>
      </c>
      <c r="AG347" s="62">
        <f t="shared" si="146"/>
        <v>0</v>
      </c>
      <c r="AH347" s="62" t="str">
        <f t="shared" si="147"/>
        <v/>
      </c>
      <c r="AI347" s="33" t="str">
        <f t="shared" si="148"/>
        <v/>
      </c>
      <c r="AJ347" s="33" t="str">
        <f t="shared" si="149"/>
        <v/>
      </c>
      <c r="AK347" s="34">
        <f t="shared" si="150"/>
        <v>770.74</v>
      </c>
      <c r="AL347" s="34">
        <f t="shared" si="151"/>
        <v>820.83</v>
      </c>
      <c r="AM347" s="32">
        <f t="shared" si="152"/>
        <v>215576</v>
      </c>
      <c r="AN347" s="35">
        <f t="shared" si="153"/>
        <v>5.3758495219872974E-3</v>
      </c>
      <c r="AO347" s="32">
        <f t="shared" si="154"/>
        <v>459.41472429951244</v>
      </c>
      <c r="AP347" s="32">
        <f t="shared" si="155"/>
        <v>130576</v>
      </c>
      <c r="AQ347" s="32">
        <f t="shared" si="156"/>
        <v>3980</v>
      </c>
      <c r="AR347" s="32">
        <f t="shared" si="157"/>
        <v>6595.85</v>
      </c>
      <c r="AS347" s="32">
        <f t="shared" si="158"/>
        <v>126137</v>
      </c>
      <c r="AT347" s="36">
        <f t="shared" si="159"/>
        <v>130576</v>
      </c>
      <c r="AU347" s="33"/>
      <c r="AV347" s="33">
        <f t="shared" si="160"/>
        <v>1</v>
      </c>
      <c r="AX347">
        <v>130117</v>
      </c>
      <c r="AY347" s="71">
        <f t="shared" si="161"/>
        <v>3.5275943958129989E-3</v>
      </c>
    </row>
    <row r="348" spans="1:51" ht="15" customHeight="1" x14ac:dyDescent="0.25">
      <c r="A348">
        <v>33</v>
      </c>
      <c r="B348">
        <v>400</v>
      </c>
      <c r="C348" t="s">
        <v>2171</v>
      </c>
      <c r="D348" t="s">
        <v>2172</v>
      </c>
      <c r="E348" s="39" t="s">
        <v>633</v>
      </c>
      <c r="F348" s="32">
        <v>27064</v>
      </c>
      <c r="G348" s="43">
        <v>107</v>
      </c>
      <c r="H348" s="47">
        <f t="shared" si="135"/>
        <v>2.0293837776852097</v>
      </c>
      <c r="I348">
        <v>12</v>
      </c>
      <c r="J348">
        <v>30</v>
      </c>
      <c r="K348" s="33">
        <f t="shared" si="136"/>
        <v>40</v>
      </c>
      <c r="L348" s="33">
        <v>114</v>
      </c>
      <c r="M348" s="33">
        <v>122</v>
      </c>
      <c r="N348" s="33">
        <v>124</v>
      </c>
      <c r="O348" s="33">
        <v>98</v>
      </c>
      <c r="P348" s="42">
        <v>123</v>
      </c>
      <c r="Q348" s="43">
        <v>107</v>
      </c>
      <c r="R348" s="40">
        <f t="shared" si="137"/>
        <v>124</v>
      </c>
      <c r="S348" s="34">
        <f t="shared" si="138"/>
        <v>13.71</v>
      </c>
      <c r="T348" s="43">
        <v>35100</v>
      </c>
      <c r="U348" s="43">
        <v>6955133</v>
      </c>
      <c r="V348" s="54">
        <f t="shared" si="139"/>
        <v>0.50466299999999997</v>
      </c>
      <c r="W348" s="32">
        <v>24</v>
      </c>
      <c r="X348">
        <v>67</v>
      </c>
      <c r="Y348">
        <f t="shared" si="140"/>
        <v>35.82</v>
      </c>
      <c r="Z348" s="46">
        <v>65903</v>
      </c>
      <c r="AA348" s="41">
        <v>39999</v>
      </c>
      <c r="AB348" s="33">
        <f t="shared" si="141"/>
        <v>0.42007800000000001</v>
      </c>
      <c r="AC348" s="33" t="str">
        <f t="shared" si="142"/>
        <v/>
      </c>
      <c r="AD348" s="33" t="str">
        <f t="shared" si="143"/>
        <v/>
      </c>
      <c r="AE348" s="62">
        <f t="shared" si="144"/>
        <v>644.73120066377612</v>
      </c>
      <c r="AF348" s="62">
        <f t="shared" si="145"/>
        <v>0</v>
      </c>
      <c r="AG348" s="62">
        <f t="shared" si="146"/>
        <v>0</v>
      </c>
      <c r="AH348" s="62" t="str">
        <f t="shared" si="147"/>
        <v/>
      </c>
      <c r="AI348" s="33" t="str">
        <f t="shared" si="148"/>
        <v/>
      </c>
      <c r="AJ348" s="33" t="str">
        <f t="shared" si="149"/>
        <v/>
      </c>
      <c r="AK348" s="34">
        <f t="shared" si="150"/>
        <v>644.73</v>
      </c>
      <c r="AL348" s="34">
        <f t="shared" si="151"/>
        <v>686.63</v>
      </c>
      <c r="AM348" s="32">
        <f t="shared" si="152"/>
        <v>45785</v>
      </c>
      <c r="AN348" s="35">
        <f t="shared" si="153"/>
        <v>5.3758495219872974E-3</v>
      </c>
      <c r="AO348" s="32">
        <f t="shared" si="154"/>
        <v>100.6412789011242</v>
      </c>
      <c r="AP348" s="32">
        <f t="shared" si="155"/>
        <v>27165</v>
      </c>
      <c r="AQ348" s="32">
        <f t="shared" si="156"/>
        <v>1070</v>
      </c>
      <c r="AR348" s="32">
        <f t="shared" si="157"/>
        <v>1999.95</v>
      </c>
      <c r="AS348" s="32">
        <f t="shared" si="158"/>
        <v>25994</v>
      </c>
      <c r="AT348" s="36">
        <f t="shared" si="159"/>
        <v>27165</v>
      </c>
      <c r="AU348" s="33"/>
      <c r="AV348" s="33">
        <f t="shared" si="160"/>
        <v>1</v>
      </c>
      <c r="AX348">
        <v>27064</v>
      </c>
      <c r="AY348" s="71">
        <f t="shared" si="161"/>
        <v>3.7318947679574341E-3</v>
      </c>
    </row>
    <row r="349" spans="1:51" ht="15" customHeight="1" x14ac:dyDescent="0.25">
      <c r="A349">
        <v>34</v>
      </c>
      <c r="B349">
        <v>100</v>
      </c>
      <c r="C349" t="s">
        <v>957</v>
      </c>
      <c r="D349" t="s">
        <v>958</v>
      </c>
      <c r="E349" s="39" t="s">
        <v>28</v>
      </c>
      <c r="F349" s="32">
        <v>406693</v>
      </c>
      <c r="G349" s="43">
        <v>1108</v>
      </c>
      <c r="H349" s="47">
        <f t="shared" si="135"/>
        <v>3.0445397603924111</v>
      </c>
      <c r="I349">
        <v>84</v>
      </c>
      <c r="J349">
        <v>451</v>
      </c>
      <c r="K349" s="33">
        <f t="shared" si="136"/>
        <v>18.625299999999999</v>
      </c>
      <c r="L349" s="33">
        <v>956</v>
      </c>
      <c r="M349" s="33">
        <v>1128</v>
      </c>
      <c r="N349" s="33">
        <v>1053</v>
      </c>
      <c r="O349" s="33">
        <v>1079</v>
      </c>
      <c r="P349" s="40">
        <v>1133</v>
      </c>
      <c r="Q349" s="43">
        <v>1124</v>
      </c>
      <c r="R349" s="40">
        <f t="shared" si="137"/>
        <v>1133</v>
      </c>
      <c r="S349" s="34">
        <f t="shared" si="138"/>
        <v>2.21</v>
      </c>
      <c r="T349" s="43">
        <v>11886300</v>
      </c>
      <c r="U349" s="43">
        <v>75910544</v>
      </c>
      <c r="V349" s="54">
        <f t="shared" si="139"/>
        <v>15.658299</v>
      </c>
      <c r="W349" s="32">
        <v>131</v>
      </c>
      <c r="X349">
        <v>1217</v>
      </c>
      <c r="Y349">
        <f t="shared" si="140"/>
        <v>10.76</v>
      </c>
      <c r="Z349" s="46">
        <v>826196</v>
      </c>
      <c r="AA349" s="41">
        <v>680724</v>
      </c>
      <c r="AB349" s="33">
        <f t="shared" si="141"/>
        <v>0.42007800000000001</v>
      </c>
      <c r="AC349" s="33" t="str">
        <f t="shared" si="142"/>
        <v/>
      </c>
      <c r="AD349" s="33" t="str">
        <f t="shared" si="143"/>
        <v/>
      </c>
      <c r="AE349" s="62">
        <f t="shared" si="144"/>
        <v>868.95580865619456</v>
      </c>
      <c r="AF349" s="62">
        <f t="shared" si="145"/>
        <v>0</v>
      </c>
      <c r="AG349" s="62">
        <f t="shared" si="146"/>
        <v>0</v>
      </c>
      <c r="AH349" s="62" t="str">
        <f t="shared" si="147"/>
        <v/>
      </c>
      <c r="AI349" s="33" t="str">
        <f t="shared" si="148"/>
        <v/>
      </c>
      <c r="AJ349" s="33" t="str">
        <f t="shared" si="149"/>
        <v/>
      </c>
      <c r="AK349" s="34">
        <f t="shared" si="150"/>
        <v>868.96</v>
      </c>
      <c r="AL349" s="34">
        <f t="shared" si="151"/>
        <v>925.44</v>
      </c>
      <c r="AM349" s="32">
        <f t="shared" si="152"/>
        <v>678321</v>
      </c>
      <c r="AN349" s="35">
        <f t="shared" si="153"/>
        <v>5.3758495219872974E-3</v>
      </c>
      <c r="AO349" s="32">
        <f t="shared" si="154"/>
        <v>1460.2312539583656</v>
      </c>
      <c r="AP349" s="32">
        <f t="shared" si="155"/>
        <v>408153</v>
      </c>
      <c r="AQ349" s="32">
        <f t="shared" si="156"/>
        <v>11080</v>
      </c>
      <c r="AR349" s="32">
        <f t="shared" si="157"/>
        <v>34036.200000000004</v>
      </c>
      <c r="AS349" s="32">
        <f t="shared" si="158"/>
        <v>395613</v>
      </c>
      <c r="AT349" s="36">
        <f t="shared" si="159"/>
        <v>408153</v>
      </c>
      <c r="AU349" s="33"/>
      <c r="AV349" s="33">
        <f t="shared" si="160"/>
        <v>1</v>
      </c>
      <c r="AX349">
        <v>406693</v>
      </c>
      <c r="AY349" s="71">
        <f t="shared" si="161"/>
        <v>3.5899314716506064E-3</v>
      </c>
    </row>
    <row r="350" spans="1:51" ht="15" customHeight="1" x14ac:dyDescent="0.25">
      <c r="A350">
        <v>34</v>
      </c>
      <c r="B350">
        <v>200</v>
      </c>
      <c r="C350" t="s">
        <v>1049</v>
      </c>
      <c r="D350" t="s">
        <v>1050</v>
      </c>
      <c r="E350" s="39" t="s">
        <v>74</v>
      </c>
      <c r="F350" s="32">
        <v>25812</v>
      </c>
      <c r="G350" s="43">
        <v>152</v>
      </c>
      <c r="H350" s="47">
        <f t="shared" si="135"/>
        <v>2.1818435879447726</v>
      </c>
      <c r="I350">
        <v>9</v>
      </c>
      <c r="J350">
        <v>88</v>
      </c>
      <c r="K350" s="33">
        <f t="shared" si="136"/>
        <v>10.2273</v>
      </c>
      <c r="L350" s="33">
        <v>172</v>
      </c>
      <c r="M350" s="33">
        <v>200</v>
      </c>
      <c r="N350" s="33">
        <v>183</v>
      </c>
      <c r="O350" s="33">
        <v>186</v>
      </c>
      <c r="P350" s="42">
        <v>157</v>
      </c>
      <c r="Q350" s="43">
        <v>145</v>
      </c>
      <c r="R350" s="40">
        <f t="shared" si="137"/>
        <v>200</v>
      </c>
      <c r="S350" s="34">
        <f t="shared" si="138"/>
        <v>24</v>
      </c>
      <c r="T350" s="43">
        <v>655000</v>
      </c>
      <c r="U350" s="43">
        <v>15118016</v>
      </c>
      <c r="V350" s="54">
        <f t="shared" si="139"/>
        <v>4.332579</v>
      </c>
      <c r="W350" s="32">
        <v>42</v>
      </c>
      <c r="X350">
        <v>146</v>
      </c>
      <c r="Y350">
        <f t="shared" si="140"/>
        <v>28.77</v>
      </c>
      <c r="Z350" s="46">
        <v>154233</v>
      </c>
      <c r="AA350" s="41">
        <v>95800</v>
      </c>
      <c r="AB350" s="33">
        <f t="shared" si="141"/>
        <v>0.42007800000000001</v>
      </c>
      <c r="AC350" s="33" t="str">
        <f t="shared" si="142"/>
        <v/>
      </c>
      <c r="AD350" s="33" t="str">
        <f t="shared" si="143"/>
        <v/>
      </c>
      <c r="AE350" s="62">
        <f t="shared" si="144"/>
        <v>678.40606617447759</v>
      </c>
      <c r="AF350" s="62">
        <f t="shared" si="145"/>
        <v>0</v>
      </c>
      <c r="AG350" s="62">
        <f t="shared" si="146"/>
        <v>0</v>
      </c>
      <c r="AH350" s="62" t="str">
        <f t="shared" si="147"/>
        <v/>
      </c>
      <c r="AI350" s="33" t="str">
        <f t="shared" si="148"/>
        <v/>
      </c>
      <c r="AJ350" s="33" t="str">
        <f t="shared" si="149"/>
        <v/>
      </c>
      <c r="AK350" s="34">
        <f t="shared" si="150"/>
        <v>678.41</v>
      </c>
      <c r="AL350" s="34">
        <f t="shared" si="151"/>
        <v>722.5</v>
      </c>
      <c r="AM350" s="32">
        <f t="shared" si="152"/>
        <v>45030</v>
      </c>
      <c r="AN350" s="35">
        <f t="shared" si="153"/>
        <v>5.3758495219872974E-3</v>
      </c>
      <c r="AO350" s="32">
        <f t="shared" si="154"/>
        <v>103.31307611355189</v>
      </c>
      <c r="AP350" s="32">
        <f t="shared" si="155"/>
        <v>25915</v>
      </c>
      <c r="AQ350" s="32">
        <f t="shared" si="156"/>
        <v>1520</v>
      </c>
      <c r="AR350" s="32">
        <f t="shared" si="157"/>
        <v>4790</v>
      </c>
      <c r="AS350" s="32">
        <f t="shared" si="158"/>
        <v>24292</v>
      </c>
      <c r="AT350" s="36">
        <f t="shared" si="159"/>
        <v>25915</v>
      </c>
      <c r="AU350" s="33"/>
      <c r="AV350" s="33">
        <f t="shared" si="160"/>
        <v>1</v>
      </c>
      <c r="AX350">
        <v>25812</v>
      </c>
      <c r="AY350" s="71">
        <f t="shared" si="161"/>
        <v>3.9903920657058736E-3</v>
      </c>
    </row>
    <row r="351" spans="1:51" ht="15" customHeight="1" x14ac:dyDescent="0.25">
      <c r="A351">
        <v>34</v>
      </c>
      <c r="B351">
        <v>400</v>
      </c>
      <c r="C351" t="s">
        <v>1701</v>
      </c>
      <c r="D351" t="s">
        <v>1702</v>
      </c>
      <c r="E351" s="39" t="s">
        <v>398</v>
      </c>
      <c r="F351" s="32">
        <v>166977</v>
      </c>
      <c r="G351" s="43">
        <v>568</v>
      </c>
      <c r="H351" s="47">
        <f t="shared" si="135"/>
        <v>2.7543483357110188</v>
      </c>
      <c r="I351">
        <v>28</v>
      </c>
      <c r="J351">
        <v>228</v>
      </c>
      <c r="K351" s="33">
        <f t="shared" si="136"/>
        <v>12.2807</v>
      </c>
      <c r="L351" s="33">
        <v>295</v>
      </c>
      <c r="M351" s="33">
        <v>447</v>
      </c>
      <c r="N351" s="33">
        <v>506</v>
      </c>
      <c r="O351" s="33">
        <v>555</v>
      </c>
      <c r="P351" s="42">
        <v>491</v>
      </c>
      <c r="Q351" s="43">
        <v>569</v>
      </c>
      <c r="R351" s="40">
        <f t="shared" si="137"/>
        <v>569</v>
      </c>
      <c r="S351" s="34">
        <f t="shared" si="138"/>
        <v>0.18</v>
      </c>
      <c r="T351" s="43">
        <v>2473800</v>
      </c>
      <c r="U351" s="43">
        <v>32713949</v>
      </c>
      <c r="V351" s="54">
        <f t="shared" si="139"/>
        <v>7.5619120000000004</v>
      </c>
      <c r="W351" s="32">
        <v>59</v>
      </c>
      <c r="X351">
        <v>459</v>
      </c>
      <c r="Y351">
        <f t="shared" si="140"/>
        <v>12.85</v>
      </c>
      <c r="Z351" s="46">
        <v>337009</v>
      </c>
      <c r="AA351" s="41">
        <v>246399</v>
      </c>
      <c r="AB351" s="33">
        <f t="shared" si="141"/>
        <v>0.42007800000000001</v>
      </c>
      <c r="AC351" s="33" t="str">
        <f t="shared" si="142"/>
        <v/>
      </c>
      <c r="AD351" s="33" t="str">
        <f t="shared" si="143"/>
        <v/>
      </c>
      <c r="AE351" s="62">
        <f t="shared" si="144"/>
        <v>804.85919734684273</v>
      </c>
      <c r="AF351" s="62">
        <f t="shared" si="145"/>
        <v>0</v>
      </c>
      <c r="AG351" s="62">
        <f t="shared" si="146"/>
        <v>0</v>
      </c>
      <c r="AH351" s="62" t="str">
        <f t="shared" si="147"/>
        <v/>
      </c>
      <c r="AI351" s="33" t="str">
        <f t="shared" si="148"/>
        <v/>
      </c>
      <c r="AJ351" s="33" t="str">
        <f t="shared" si="149"/>
        <v/>
      </c>
      <c r="AK351" s="34">
        <f t="shared" si="150"/>
        <v>804.86</v>
      </c>
      <c r="AL351" s="34">
        <f t="shared" si="151"/>
        <v>857.17</v>
      </c>
      <c r="AM351" s="32">
        <f t="shared" si="152"/>
        <v>345302</v>
      </c>
      <c r="AN351" s="35">
        <f t="shared" si="153"/>
        <v>5.3758495219872974E-3</v>
      </c>
      <c r="AO351" s="32">
        <f t="shared" si="154"/>
        <v>958.64836600838476</v>
      </c>
      <c r="AP351" s="32">
        <f t="shared" si="155"/>
        <v>167936</v>
      </c>
      <c r="AQ351" s="32">
        <f t="shared" si="156"/>
        <v>5680</v>
      </c>
      <c r="AR351" s="32">
        <f t="shared" si="157"/>
        <v>12319.95</v>
      </c>
      <c r="AS351" s="32">
        <f t="shared" si="158"/>
        <v>161297</v>
      </c>
      <c r="AT351" s="36">
        <f t="shared" si="159"/>
        <v>167936</v>
      </c>
      <c r="AU351" s="33"/>
      <c r="AV351" s="33">
        <f t="shared" si="160"/>
        <v>1</v>
      </c>
      <c r="AX351">
        <v>166977</v>
      </c>
      <c r="AY351" s="71">
        <f t="shared" si="161"/>
        <v>5.7433059642944834E-3</v>
      </c>
    </row>
    <row r="352" spans="1:51" ht="15" customHeight="1" x14ac:dyDescent="0.25">
      <c r="A352">
        <v>34</v>
      </c>
      <c r="B352">
        <v>500</v>
      </c>
      <c r="C352" t="s">
        <v>1759</v>
      </c>
      <c r="D352" t="s">
        <v>1760</v>
      </c>
      <c r="E352" s="39" t="s">
        <v>427</v>
      </c>
      <c r="F352" s="32">
        <v>61698</v>
      </c>
      <c r="G352" s="43">
        <v>245</v>
      </c>
      <c r="H352" s="47">
        <f t="shared" si="135"/>
        <v>2.3891660843645326</v>
      </c>
      <c r="I352">
        <v>12</v>
      </c>
      <c r="J352">
        <v>94</v>
      </c>
      <c r="K352" s="33">
        <f t="shared" si="136"/>
        <v>12.766</v>
      </c>
      <c r="L352" s="33">
        <v>316</v>
      </c>
      <c r="M352" s="33">
        <v>329</v>
      </c>
      <c r="N352" s="33">
        <v>229</v>
      </c>
      <c r="O352" s="33">
        <v>257</v>
      </c>
      <c r="P352" s="42">
        <v>238</v>
      </c>
      <c r="Q352" s="43">
        <v>246</v>
      </c>
      <c r="R352" s="40">
        <f t="shared" si="137"/>
        <v>329</v>
      </c>
      <c r="S352" s="34">
        <f t="shared" si="138"/>
        <v>25.53</v>
      </c>
      <c r="T352" s="43">
        <v>996100</v>
      </c>
      <c r="U352" s="43">
        <v>14805794</v>
      </c>
      <c r="V352" s="54">
        <f t="shared" si="139"/>
        <v>6.7277719999999999</v>
      </c>
      <c r="W352" s="32">
        <v>52</v>
      </c>
      <c r="X352">
        <v>148</v>
      </c>
      <c r="Y352">
        <f t="shared" si="140"/>
        <v>35.14</v>
      </c>
      <c r="Z352" s="46">
        <v>159566</v>
      </c>
      <c r="AA352" s="41">
        <v>208152</v>
      </c>
      <c r="AB352" s="33">
        <f t="shared" si="141"/>
        <v>0.42007800000000001</v>
      </c>
      <c r="AC352" s="33" t="str">
        <f t="shared" si="142"/>
        <v/>
      </c>
      <c r="AD352" s="33" t="str">
        <f t="shared" si="143"/>
        <v/>
      </c>
      <c r="AE352" s="62">
        <f t="shared" si="144"/>
        <v>724.19883721618487</v>
      </c>
      <c r="AF352" s="62">
        <f t="shared" si="145"/>
        <v>0</v>
      </c>
      <c r="AG352" s="62">
        <f t="shared" si="146"/>
        <v>0</v>
      </c>
      <c r="AH352" s="62" t="str">
        <f t="shared" si="147"/>
        <v/>
      </c>
      <c r="AI352" s="33" t="str">
        <f t="shared" si="148"/>
        <v/>
      </c>
      <c r="AJ352" s="33" t="str">
        <f t="shared" si="149"/>
        <v/>
      </c>
      <c r="AK352" s="34">
        <f t="shared" si="150"/>
        <v>724.2</v>
      </c>
      <c r="AL352" s="34">
        <f t="shared" si="151"/>
        <v>771.27</v>
      </c>
      <c r="AM352" s="32">
        <f t="shared" si="152"/>
        <v>121931</v>
      </c>
      <c r="AN352" s="35">
        <f t="shared" si="153"/>
        <v>5.3758495219872974E-3</v>
      </c>
      <c r="AO352" s="32">
        <f t="shared" si="154"/>
        <v>323.80354425786089</v>
      </c>
      <c r="AP352" s="32">
        <f t="shared" si="155"/>
        <v>62022</v>
      </c>
      <c r="AQ352" s="32">
        <f t="shared" si="156"/>
        <v>2450</v>
      </c>
      <c r="AR352" s="32">
        <f t="shared" si="157"/>
        <v>10407.6</v>
      </c>
      <c r="AS352" s="32">
        <f t="shared" si="158"/>
        <v>59248</v>
      </c>
      <c r="AT352" s="36">
        <f t="shared" si="159"/>
        <v>62022</v>
      </c>
      <c r="AU352" s="33"/>
      <c r="AV352" s="33">
        <f t="shared" si="160"/>
        <v>1</v>
      </c>
      <c r="AX352">
        <v>61698</v>
      </c>
      <c r="AY352" s="71">
        <f t="shared" si="161"/>
        <v>5.2513857823592337E-3</v>
      </c>
    </row>
    <row r="353" spans="1:51" ht="15" customHeight="1" x14ac:dyDescent="0.25">
      <c r="A353">
        <v>34</v>
      </c>
      <c r="B353">
        <v>600</v>
      </c>
      <c r="C353" t="s">
        <v>2021</v>
      </c>
      <c r="D353" t="s">
        <v>2022</v>
      </c>
      <c r="E353" s="39" t="s">
        <v>558</v>
      </c>
      <c r="F353" s="32">
        <v>415217</v>
      </c>
      <c r="G353" s="43">
        <v>1319</v>
      </c>
      <c r="H353" s="47">
        <f t="shared" si="135"/>
        <v>3.1202447955463652</v>
      </c>
      <c r="I353">
        <v>68</v>
      </c>
      <c r="J353">
        <v>536</v>
      </c>
      <c r="K353" s="33">
        <f t="shared" si="136"/>
        <v>12.6866</v>
      </c>
      <c r="L353" s="33">
        <v>736</v>
      </c>
      <c r="M353" s="33">
        <v>812</v>
      </c>
      <c r="N353" s="33">
        <v>971</v>
      </c>
      <c r="O353" s="33">
        <v>1066</v>
      </c>
      <c r="P353" s="40">
        <v>1251</v>
      </c>
      <c r="Q353" s="43">
        <v>1252</v>
      </c>
      <c r="R353" s="40">
        <f t="shared" si="137"/>
        <v>1252</v>
      </c>
      <c r="S353" s="34">
        <f t="shared" si="138"/>
        <v>0</v>
      </c>
      <c r="T353" s="43">
        <v>20201300</v>
      </c>
      <c r="U353" s="43">
        <v>144830075</v>
      </c>
      <c r="V353" s="54">
        <f t="shared" si="139"/>
        <v>13.948276999999999</v>
      </c>
      <c r="W353" s="32">
        <v>284</v>
      </c>
      <c r="X353">
        <v>1156</v>
      </c>
      <c r="Y353">
        <f t="shared" si="140"/>
        <v>24.57</v>
      </c>
      <c r="Z353" s="46">
        <v>1465175</v>
      </c>
      <c r="AA353" s="41">
        <v>912002</v>
      </c>
      <c r="AB353" s="33">
        <f t="shared" si="141"/>
        <v>0.42007800000000001</v>
      </c>
      <c r="AC353" s="33" t="str">
        <f t="shared" si="142"/>
        <v/>
      </c>
      <c r="AD353" s="33" t="str">
        <f t="shared" si="143"/>
        <v/>
      </c>
      <c r="AE353" s="62">
        <f t="shared" si="144"/>
        <v>885.67730970589446</v>
      </c>
      <c r="AF353" s="62">
        <f t="shared" si="145"/>
        <v>0</v>
      </c>
      <c r="AG353" s="62">
        <f t="shared" si="146"/>
        <v>0</v>
      </c>
      <c r="AH353" s="62" t="str">
        <f t="shared" si="147"/>
        <v/>
      </c>
      <c r="AI353" s="33" t="str">
        <f t="shared" si="148"/>
        <v/>
      </c>
      <c r="AJ353" s="33" t="str">
        <f t="shared" si="149"/>
        <v/>
      </c>
      <c r="AK353" s="34">
        <f t="shared" si="150"/>
        <v>885.68</v>
      </c>
      <c r="AL353" s="34">
        <f t="shared" si="151"/>
        <v>943.24</v>
      </c>
      <c r="AM353" s="32">
        <f t="shared" si="152"/>
        <v>628646</v>
      </c>
      <c r="AN353" s="35">
        <f t="shared" si="153"/>
        <v>5.3758495219872974E-3</v>
      </c>
      <c r="AO353" s="32">
        <f t="shared" si="154"/>
        <v>1147.3621876282268</v>
      </c>
      <c r="AP353" s="32">
        <f t="shared" si="155"/>
        <v>416364</v>
      </c>
      <c r="AQ353" s="32">
        <f t="shared" si="156"/>
        <v>13190</v>
      </c>
      <c r="AR353" s="32">
        <f t="shared" si="157"/>
        <v>45600.100000000006</v>
      </c>
      <c r="AS353" s="32">
        <f t="shared" si="158"/>
        <v>402027</v>
      </c>
      <c r="AT353" s="36">
        <f t="shared" si="159"/>
        <v>416364</v>
      </c>
      <c r="AU353" s="33"/>
      <c r="AV353" s="33">
        <f t="shared" si="160"/>
        <v>1</v>
      </c>
      <c r="AX353">
        <v>415217</v>
      </c>
      <c r="AY353" s="71">
        <f t="shared" si="161"/>
        <v>2.7624109802825993E-3</v>
      </c>
    </row>
    <row r="354" spans="1:51" ht="15" customHeight="1" x14ac:dyDescent="0.25">
      <c r="A354">
        <v>34</v>
      </c>
      <c r="B354">
        <v>700</v>
      </c>
      <c r="C354" t="s">
        <v>2127</v>
      </c>
      <c r="D354" t="s">
        <v>2128</v>
      </c>
      <c r="E354" s="39" t="s">
        <v>611</v>
      </c>
      <c r="F354" s="32">
        <v>172908</v>
      </c>
      <c r="G354" s="43">
        <v>478</v>
      </c>
      <c r="H354" s="47">
        <f t="shared" si="135"/>
        <v>2.6794278966121188</v>
      </c>
      <c r="I354">
        <v>41</v>
      </c>
      <c r="J354">
        <v>209</v>
      </c>
      <c r="K354" s="33">
        <f t="shared" si="136"/>
        <v>19.6172</v>
      </c>
      <c r="L354" s="33">
        <v>255</v>
      </c>
      <c r="M354" s="33">
        <v>410</v>
      </c>
      <c r="N354" s="33">
        <v>476</v>
      </c>
      <c r="O354" s="33">
        <v>504</v>
      </c>
      <c r="P354" s="42">
        <v>508</v>
      </c>
      <c r="Q354" s="43">
        <v>479</v>
      </c>
      <c r="R354" s="40">
        <f t="shared" si="137"/>
        <v>508</v>
      </c>
      <c r="S354" s="34">
        <f t="shared" si="138"/>
        <v>5.91</v>
      </c>
      <c r="T354" s="43">
        <v>3315400</v>
      </c>
      <c r="U354" s="43">
        <v>29395377</v>
      </c>
      <c r="V354" s="54">
        <f t="shared" si="139"/>
        <v>11.278644</v>
      </c>
      <c r="W354" s="32">
        <v>29</v>
      </c>
      <c r="X354">
        <v>510</v>
      </c>
      <c r="Y354">
        <f t="shared" si="140"/>
        <v>5.69</v>
      </c>
      <c r="Z354" s="46">
        <v>302372</v>
      </c>
      <c r="AA354" s="41">
        <v>163006</v>
      </c>
      <c r="AB354" s="33">
        <f t="shared" si="141"/>
        <v>0.42007800000000001</v>
      </c>
      <c r="AC354" s="33" t="str">
        <f t="shared" si="142"/>
        <v/>
      </c>
      <c r="AD354" s="33" t="str">
        <f t="shared" si="143"/>
        <v/>
      </c>
      <c r="AE354" s="62">
        <f t="shared" si="144"/>
        <v>788.310995519995</v>
      </c>
      <c r="AF354" s="62">
        <f t="shared" si="145"/>
        <v>0</v>
      </c>
      <c r="AG354" s="62">
        <f t="shared" si="146"/>
        <v>0</v>
      </c>
      <c r="AH354" s="62" t="str">
        <f t="shared" si="147"/>
        <v/>
      </c>
      <c r="AI354" s="33" t="str">
        <f t="shared" si="148"/>
        <v/>
      </c>
      <c r="AJ354" s="33" t="str">
        <f t="shared" si="149"/>
        <v/>
      </c>
      <c r="AK354" s="34">
        <f t="shared" si="150"/>
        <v>788.31</v>
      </c>
      <c r="AL354" s="34">
        <f t="shared" si="151"/>
        <v>839.54</v>
      </c>
      <c r="AM354" s="32">
        <f t="shared" si="152"/>
        <v>274280</v>
      </c>
      <c r="AN354" s="35">
        <f t="shared" si="153"/>
        <v>5.3758495219872974E-3</v>
      </c>
      <c r="AO354" s="32">
        <f t="shared" si="154"/>
        <v>544.96061774289626</v>
      </c>
      <c r="AP354" s="32">
        <f t="shared" si="155"/>
        <v>173453</v>
      </c>
      <c r="AQ354" s="32">
        <f t="shared" si="156"/>
        <v>4780</v>
      </c>
      <c r="AR354" s="32">
        <f t="shared" si="157"/>
        <v>8150.3</v>
      </c>
      <c r="AS354" s="32">
        <f t="shared" si="158"/>
        <v>168128</v>
      </c>
      <c r="AT354" s="36">
        <f t="shared" si="159"/>
        <v>173453</v>
      </c>
      <c r="AU354" s="33"/>
      <c r="AV354" s="33">
        <f t="shared" si="160"/>
        <v>1</v>
      </c>
      <c r="AX354">
        <v>172908</v>
      </c>
      <c r="AY354" s="71">
        <f t="shared" si="161"/>
        <v>3.1519652069308536E-3</v>
      </c>
    </row>
    <row r="355" spans="1:51" ht="15" customHeight="1" x14ac:dyDescent="0.25">
      <c r="A355">
        <v>34</v>
      </c>
      <c r="B355">
        <v>800</v>
      </c>
      <c r="C355" t="s">
        <v>2165</v>
      </c>
      <c r="D355" t="s">
        <v>2166</v>
      </c>
      <c r="E355" s="39" t="s">
        <v>630</v>
      </c>
      <c r="F355" s="32">
        <v>125188</v>
      </c>
      <c r="G355" s="43">
        <v>511</v>
      </c>
      <c r="H355" s="47">
        <f t="shared" si="135"/>
        <v>2.7084209001347128</v>
      </c>
      <c r="I355">
        <v>45</v>
      </c>
      <c r="J355">
        <v>231</v>
      </c>
      <c r="K355" s="33">
        <f t="shared" si="136"/>
        <v>19.480499999999999</v>
      </c>
      <c r="L355" s="33">
        <v>448</v>
      </c>
      <c r="M355" s="33">
        <v>557</v>
      </c>
      <c r="N355" s="33">
        <v>502</v>
      </c>
      <c r="O355" s="33">
        <v>458</v>
      </c>
      <c r="P355" s="42">
        <v>497</v>
      </c>
      <c r="Q355" s="43">
        <v>520</v>
      </c>
      <c r="R355" s="40">
        <f t="shared" si="137"/>
        <v>557</v>
      </c>
      <c r="S355" s="34">
        <f t="shared" si="138"/>
        <v>8.26</v>
      </c>
      <c r="T355" s="43">
        <v>7191700</v>
      </c>
      <c r="U355" s="43">
        <v>54184032</v>
      </c>
      <c r="V355" s="54">
        <f t="shared" si="139"/>
        <v>13.272729999999999</v>
      </c>
      <c r="W355" s="32">
        <v>120</v>
      </c>
      <c r="X355">
        <v>615</v>
      </c>
      <c r="Y355">
        <f t="shared" si="140"/>
        <v>19.510000000000002</v>
      </c>
      <c r="Z355" s="46">
        <v>562143</v>
      </c>
      <c r="AA355" s="41">
        <v>484772</v>
      </c>
      <c r="AB355" s="33">
        <f t="shared" si="141"/>
        <v>0.42007800000000001</v>
      </c>
      <c r="AC355" s="33" t="str">
        <f t="shared" si="142"/>
        <v/>
      </c>
      <c r="AD355" s="33" t="str">
        <f t="shared" si="143"/>
        <v/>
      </c>
      <c r="AE355" s="62">
        <f t="shared" si="144"/>
        <v>794.71488315905492</v>
      </c>
      <c r="AF355" s="62">
        <f t="shared" si="145"/>
        <v>0</v>
      </c>
      <c r="AG355" s="62">
        <f t="shared" si="146"/>
        <v>0</v>
      </c>
      <c r="AH355" s="62" t="str">
        <f t="shared" si="147"/>
        <v/>
      </c>
      <c r="AI355" s="33" t="str">
        <f t="shared" si="148"/>
        <v/>
      </c>
      <c r="AJ355" s="33" t="str">
        <f t="shared" si="149"/>
        <v/>
      </c>
      <c r="AK355" s="34">
        <f t="shared" si="150"/>
        <v>794.71</v>
      </c>
      <c r="AL355" s="34">
        <f t="shared" si="151"/>
        <v>846.36</v>
      </c>
      <c r="AM355" s="32">
        <f t="shared" si="152"/>
        <v>196346</v>
      </c>
      <c r="AN355" s="35">
        <f t="shared" si="153"/>
        <v>5.3758495219872974E-3</v>
      </c>
      <c r="AO355" s="32">
        <f t="shared" si="154"/>
        <v>382.53470028557211</v>
      </c>
      <c r="AP355" s="32">
        <f t="shared" si="155"/>
        <v>125571</v>
      </c>
      <c r="AQ355" s="32">
        <f t="shared" si="156"/>
        <v>5110</v>
      </c>
      <c r="AR355" s="32">
        <f t="shared" si="157"/>
        <v>24238.600000000002</v>
      </c>
      <c r="AS355" s="32">
        <f t="shared" si="158"/>
        <v>120078</v>
      </c>
      <c r="AT355" s="36">
        <f t="shared" si="159"/>
        <v>125571</v>
      </c>
      <c r="AU355" s="33"/>
      <c r="AV355" s="33">
        <f t="shared" si="160"/>
        <v>1</v>
      </c>
      <c r="AX355">
        <v>125188</v>
      </c>
      <c r="AY355" s="71">
        <f t="shared" si="161"/>
        <v>3.0593986644087291E-3</v>
      </c>
    </row>
    <row r="356" spans="1:51" ht="15" customHeight="1" x14ac:dyDescent="0.25">
      <c r="A356">
        <v>34</v>
      </c>
      <c r="B356">
        <v>900</v>
      </c>
      <c r="C356" t="s">
        <v>2183</v>
      </c>
      <c r="D356" t="s">
        <v>2184</v>
      </c>
      <c r="E356" s="39" t="s">
        <v>639</v>
      </c>
      <c r="F356" s="32">
        <v>307745</v>
      </c>
      <c r="G356" s="43">
        <v>799</v>
      </c>
      <c r="H356" s="47">
        <f t="shared" si="135"/>
        <v>2.9025467793139912</v>
      </c>
      <c r="I356">
        <v>64</v>
      </c>
      <c r="J356">
        <v>349</v>
      </c>
      <c r="K356" s="33">
        <f t="shared" si="136"/>
        <v>18.338099999999997</v>
      </c>
      <c r="L356" s="33">
        <v>589</v>
      </c>
      <c r="M356" s="33">
        <v>723</v>
      </c>
      <c r="N356" s="33">
        <v>668</v>
      </c>
      <c r="O356" s="33">
        <v>803</v>
      </c>
      <c r="P356" s="42">
        <v>764</v>
      </c>
      <c r="Q356" s="43">
        <v>782</v>
      </c>
      <c r="R356" s="40">
        <f t="shared" si="137"/>
        <v>803</v>
      </c>
      <c r="S356" s="34">
        <f t="shared" si="138"/>
        <v>0.5</v>
      </c>
      <c r="T356" s="43">
        <v>5623200</v>
      </c>
      <c r="U356" s="43">
        <v>51040562</v>
      </c>
      <c r="V356" s="54">
        <f t="shared" si="139"/>
        <v>11.01712</v>
      </c>
      <c r="W356" s="32">
        <v>140</v>
      </c>
      <c r="X356">
        <v>771</v>
      </c>
      <c r="Y356">
        <f t="shared" si="140"/>
        <v>18.16</v>
      </c>
      <c r="Z356" s="46">
        <v>493858</v>
      </c>
      <c r="AA356" s="41">
        <v>279009</v>
      </c>
      <c r="AB356" s="33">
        <f t="shared" si="141"/>
        <v>0.42007800000000001</v>
      </c>
      <c r="AC356" s="33" t="str">
        <f t="shared" si="142"/>
        <v/>
      </c>
      <c r="AD356" s="33" t="str">
        <f t="shared" si="143"/>
        <v/>
      </c>
      <c r="AE356" s="62">
        <f t="shared" si="144"/>
        <v>837.59282497453637</v>
      </c>
      <c r="AF356" s="62">
        <f t="shared" si="145"/>
        <v>0</v>
      </c>
      <c r="AG356" s="62">
        <f t="shared" si="146"/>
        <v>0</v>
      </c>
      <c r="AH356" s="62" t="str">
        <f t="shared" si="147"/>
        <v/>
      </c>
      <c r="AI356" s="33" t="str">
        <f t="shared" si="148"/>
        <v/>
      </c>
      <c r="AJ356" s="33" t="str">
        <f t="shared" si="149"/>
        <v/>
      </c>
      <c r="AK356" s="34">
        <f t="shared" si="150"/>
        <v>837.59</v>
      </c>
      <c r="AL356" s="34">
        <f t="shared" si="151"/>
        <v>892.03</v>
      </c>
      <c r="AM356" s="32">
        <f t="shared" si="152"/>
        <v>505273</v>
      </c>
      <c r="AN356" s="35">
        <f t="shared" si="153"/>
        <v>5.3758495219872974E-3</v>
      </c>
      <c r="AO356" s="32">
        <f t="shared" si="154"/>
        <v>1061.8808043791068</v>
      </c>
      <c r="AP356" s="32">
        <f t="shared" si="155"/>
        <v>308807</v>
      </c>
      <c r="AQ356" s="32">
        <f t="shared" si="156"/>
        <v>7990</v>
      </c>
      <c r="AR356" s="32">
        <f t="shared" si="157"/>
        <v>13950.45</v>
      </c>
      <c r="AS356" s="32">
        <f t="shared" si="158"/>
        <v>299755</v>
      </c>
      <c r="AT356" s="36">
        <f t="shared" si="159"/>
        <v>308807</v>
      </c>
      <c r="AU356" s="33"/>
      <c r="AV356" s="33">
        <f t="shared" si="160"/>
        <v>1</v>
      </c>
      <c r="AX356">
        <v>307745</v>
      </c>
      <c r="AY356" s="71">
        <f t="shared" si="161"/>
        <v>3.4509090318282994E-3</v>
      </c>
    </row>
    <row r="357" spans="1:51" ht="15" customHeight="1" x14ac:dyDescent="0.25">
      <c r="A357">
        <v>34</v>
      </c>
      <c r="B357">
        <v>1000</v>
      </c>
      <c r="C357" t="s">
        <v>2191</v>
      </c>
      <c r="D357" t="s">
        <v>2192</v>
      </c>
      <c r="E357" s="39" t="s">
        <v>643</v>
      </c>
      <c r="F357" s="32">
        <v>2466</v>
      </c>
      <c r="G357" s="43">
        <v>42</v>
      </c>
      <c r="H357" s="47">
        <f t="shared" si="135"/>
        <v>1.6232492903979006</v>
      </c>
      <c r="I357">
        <v>4</v>
      </c>
      <c r="J357">
        <v>15</v>
      </c>
      <c r="K357" s="33">
        <f t="shared" si="136"/>
        <v>26.666699999999999</v>
      </c>
      <c r="L357" s="33">
        <v>44</v>
      </c>
      <c r="M357" s="33">
        <v>70</v>
      </c>
      <c r="N357" s="33">
        <v>51</v>
      </c>
      <c r="O357" s="33">
        <v>40</v>
      </c>
      <c r="P357" s="42">
        <v>34</v>
      </c>
      <c r="Q357" s="43">
        <v>43</v>
      </c>
      <c r="R357" s="40">
        <f t="shared" si="137"/>
        <v>70</v>
      </c>
      <c r="S357" s="34">
        <f t="shared" si="138"/>
        <v>40</v>
      </c>
      <c r="T357" s="43">
        <v>871500</v>
      </c>
      <c r="U357" s="43">
        <v>4422650</v>
      </c>
      <c r="V357" s="54">
        <f t="shared" si="139"/>
        <v>19.705380000000002</v>
      </c>
      <c r="W357" s="32">
        <v>10</v>
      </c>
      <c r="X357">
        <v>34</v>
      </c>
      <c r="Y357">
        <f t="shared" si="140"/>
        <v>29.41</v>
      </c>
      <c r="Z357" s="46">
        <v>42473</v>
      </c>
      <c r="AA357" s="41">
        <v>7001</v>
      </c>
      <c r="AB357" s="33">
        <f t="shared" si="141"/>
        <v>0.42007800000000001</v>
      </c>
      <c r="AC357" s="33" t="str">
        <f t="shared" si="142"/>
        <v/>
      </c>
      <c r="AD357" s="33" t="str">
        <f t="shared" si="143"/>
        <v/>
      </c>
      <c r="AE357" s="62">
        <f t="shared" si="144"/>
        <v>555.02543351521706</v>
      </c>
      <c r="AF357" s="62">
        <f t="shared" si="145"/>
        <v>0</v>
      </c>
      <c r="AG357" s="62">
        <f t="shared" si="146"/>
        <v>0</v>
      </c>
      <c r="AH357" s="62" t="str">
        <f t="shared" si="147"/>
        <v/>
      </c>
      <c r="AI357" s="33" t="str">
        <f t="shared" si="148"/>
        <v/>
      </c>
      <c r="AJ357" s="33" t="str">
        <f t="shared" si="149"/>
        <v/>
      </c>
      <c r="AK357" s="34">
        <f t="shared" si="150"/>
        <v>555.03</v>
      </c>
      <c r="AL357" s="34">
        <f t="shared" si="151"/>
        <v>591.1</v>
      </c>
      <c r="AM357" s="32">
        <f t="shared" si="152"/>
        <v>6984</v>
      </c>
      <c r="AN357" s="35">
        <f t="shared" si="153"/>
        <v>5.3758495219872974E-3</v>
      </c>
      <c r="AO357" s="32">
        <f t="shared" si="154"/>
        <v>24.288088140338608</v>
      </c>
      <c r="AP357" s="32">
        <f t="shared" si="155"/>
        <v>2490</v>
      </c>
      <c r="AQ357" s="32">
        <f t="shared" si="156"/>
        <v>420</v>
      </c>
      <c r="AR357" s="32">
        <f t="shared" si="157"/>
        <v>350.05</v>
      </c>
      <c r="AS357" s="32">
        <f t="shared" si="158"/>
        <v>2116</v>
      </c>
      <c r="AT357" s="36">
        <f t="shared" si="159"/>
        <v>2490</v>
      </c>
      <c r="AU357" s="33"/>
      <c r="AV357" s="33">
        <f t="shared" si="160"/>
        <v>1</v>
      </c>
      <c r="AX357">
        <v>2466</v>
      </c>
      <c r="AY357" s="71">
        <f t="shared" si="161"/>
        <v>9.7323600973236012E-3</v>
      </c>
    </row>
    <row r="358" spans="1:51" ht="15" customHeight="1" x14ac:dyDescent="0.25">
      <c r="A358">
        <v>34</v>
      </c>
      <c r="B358">
        <v>1200</v>
      </c>
      <c r="C358" t="s">
        <v>2323</v>
      </c>
      <c r="D358" t="s">
        <v>2324</v>
      </c>
      <c r="E358" s="39" t="s">
        <v>708</v>
      </c>
      <c r="F358" s="32">
        <v>60510</v>
      </c>
      <c r="G358" s="43">
        <v>1148</v>
      </c>
      <c r="H358" s="47">
        <f t="shared" si="135"/>
        <v>3.0599418880619549</v>
      </c>
      <c r="I358">
        <v>81</v>
      </c>
      <c r="J358">
        <v>661</v>
      </c>
      <c r="K358" s="33">
        <f t="shared" si="136"/>
        <v>12.254199999999999</v>
      </c>
      <c r="L358" s="33">
        <v>586</v>
      </c>
      <c r="M358" s="33">
        <v>909</v>
      </c>
      <c r="N358" s="33">
        <v>1020</v>
      </c>
      <c r="O358" s="33">
        <v>1126</v>
      </c>
      <c r="P358" s="40">
        <v>1167</v>
      </c>
      <c r="Q358" s="43">
        <v>1112</v>
      </c>
      <c r="R358" s="40">
        <f t="shared" si="137"/>
        <v>1167</v>
      </c>
      <c r="S358" s="34">
        <f t="shared" si="138"/>
        <v>1.63</v>
      </c>
      <c r="T358" s="43">
        <v>23235500</v>
      </c>
      <c r="U358" s="43">
        <v>251100270</v>
      </c>
      <c r="V358" s="54">
        <f t="shared" si="139"/>
        <v>9.2534749999999999</v>
      </c>
      <c r="W358" s="32">
        <v>189</v>
      </c>
      <c r="X358">
        <v>1222</v>
      </c>
      <c r="Y358">
        <f t="shared" si="140"/>
        <v>15.47</v>
      </c>
      <c r="Z358" s="46">
        <v>2635477</v>
      </c>
      <c r="AA358" s="41">
        <v>1844674</v>
      </c>
      <c r="AB358" s="33">
        <f t="shared" si="141"/>
        <v>0.42007800000000001</v>
      </c>
      <c r="AC358" s="33" t="str">
        <f t="shared" si="142"/>
        <v/>
      </c>
      <c r="AD358" s="33" t="str">
        <f t="shared" si="143"/>
        <v/>
      </c>
      <c r="AE358" s="62">
        <f t="shared" si="144"/>
        <v>872.35778440946035</v>
      </c>
      <c r="AF358" s="62">
        <f t="shared" si="145"/>
        <v>0</v>
      </c>
      <c r="AG358" s="62">
        <f t="shared" si="146"/>
        <v>0</v>
      </c>
      <c r="AH358" s="62" t="str">
        <f t="shared" si="147"/>
        <v/>
      </c>
      <c r="AI358" s="33" t="str">
        <f t="shared" si="148"/>
        <v/>
      </c>
      <c r="AJ358" s="33" t="str">
        <f t="shared" si="149"/>
        <v/>
      </c>
      <c r="AK358" s="34">
        <f t="shared" si="150"/>
        <v>872.36</v>
      </c>
      <c r="AL358" s="34">
        <f t="shared" si="151"/>
        <v>929.06</v>
      </c>
      <c r="AM358" s="32">
        <f t="shared" si="152"/>
        <v>0</v>
      </c>
      <c r="AN358" s="35">
        <f t="shared" si="153"/>
        <v>5.3758495219872974E-3</v>
      </c>
      <c r="AO358" s="32">
        <f t="shared" si="154"/>
        <v>-325.29265457545137</v>
      </c>
      <c r="AP358" s="32">
        <f t="shared" si="155"/>
        <v>0</v>
      </c>
      <c r="AQ358" s="32">
        <f t="shared" si="156"/>
        <v>11480</v>
      </c>
      <c r="AR358" s="32">
        <f t="shared" si="157"/>
        <v>92233.700000000012</v>
      </c>
      <c r="AS358" s="32">
        <f t="shared" si="158"/>
        <v>49030</v>
      </c>
      <c r="AT358" s="36">
        <f t="shared" si="159"/>
        <v>49030</v>
      </c>
      <c r="AU358" s="33"/>
      <c r="AV358" s="33">
        <f t="shared" si="160"/>
        <v>1</v>
      </c>
      <c r="AX358">
        <v>60510</v>
      </c>
      <c r="AY358" s="71">
        <f t="shared" si="161"/>
        <v>-0.18972070732110394</v>
      </c>
    </row>
    <row r="359" spans="1:51" ht="15" customHeight="1" x14ac:dyDescent="0.25">
      <c r="A359">
        <v>34</v>
      </c>
      <c r="B359">
        <v>1300</v>
      </c>
      <c r="C359" t="s">
        <v>2403</v>
      </c>
      <c r="D359" t="s">
        <v>2404</v>
      </c>
      <c r="E359" s="39" t="s">
        <v>748</v>
      </c>
      <c r="F359" s="32">
        <v>27597</v>
      </c>
      <c r="G359" s="43">
        <v>92</v>
      </c>
      <c r="H359" s="47">
        <f t="shared" si="135"/>
        <v>1.9637878273455553</v>
      </c>
      <c r="I359">
        <v>10</v>
      </c>
      <c r="J359">
        <v>57</v>
      </c>
      <c r="K359" s="33">
        <f t="shared" si="136"/>
        <v>17.543900000000001</v>
      </c>
      <c r="L359" s="33">
        <v>144</v>
      </c>
      <c r="M359" s="33">
        <v>130</v>
      </c>
      <c r="N359" s="33">
        <v>117</v>
      </c>
      <c r="O359" s="33">
        <v>110</v>
      </c>
      <c r="P359" s="42">
        <v>100</v>
      </c>
      <c r="Q359" s="43">
        <v>94</v>
      </c>
      <c r="R359" s="40">
        <f t="shared" si="137"/>
        <v>144</v>
      </c>
      <c r="S359" s="34">
        <f t="shared" si="138"/>
        <v>36.11</v>
      </c>
      <c r="T359" s="43">
        <v>715300</v>
      </c>
      <c r="U359" s="43">
        <v>5218532</v>
      </c>
      <c r="V359" s="54">
        <f t="shared" si="139"/>
        <v>13.70692</v>
      </c>
      <c r="W359" s="32">
        <v>32</v>
      </c>
      <c r="X359">
        <v>108</v>
      </c>
      <c r="Y359">
        <f t="shared" si="140"/>
        <v>29.63</v>
      </c>
      <c r="Z359" s="46">
        <v>52992</v>
      </c>
      <c r="AA359" s="41">
        <v>49430</v>
      </c>
      <c r="AB359" s="33">
        <f t="shared" si="141"/>
        <v>0.42007800000000001</v>
      </c>
      <c r="AC359" s="33" t="str">
        <f t="shared" si="142"/>
        <v/>
      </c>
      <c r="AD359" s="33" t="str">
        <f t="shared" si="143"/>
        <v/>
      </c>
      <c r="AE359" s="62">
        <f t="shared" si="144"/>
        <v>630.24256394060421</v>
      </c>
      <c r="AF359" s="62">
        <f t="shared" si="145"/>
        <v>0</v>
      </c>
      <c r="AG359" s="62">
        <f t="shared" si="146"/>
        <v>0</v>
      </c>
      <c r="AH359" s="62" t="str">
        <f t="shared" si="147"/>
        <v/>
      </c>
      <c r="AI359" s="33" t="str">
        <f t="shared" si="148"/>
        <v/>
      </c>
      <c r="AJ359" s="33" t="str">
        <f t="shared" si="149"/>
        <v/>
      </c>
      <c r="AK359" s="34">
        <f t="shared" si="150"/>
        <v>630.24</v>
      </c>
      <c r="AL359" s="34">
        <f t="shared" si="151"/>
        <v>671.2</v>
      </c>
      <c r="AM359" s="32">
        <f t="shared" si="152"/>
        <v>39490</v>
      </c>
      <c r="AN359" s="35">
        <f t="shared" si="153"/>
        <v>5.3758495219872974E-3</v>
      </c>
      <c r="AO359" s="32">
        <f t="shared" si="154"/>
        <v>63.934978364994926</v>
      </c>
      <c r="AP359" s="32">
        <f t="shared" si="155"/>
        <v>27661</v>
      </c>
      <c r="AQ359" s="32">
        <f t="shared" si="156"/>
        <v>920</v>
      </c>
      <c r="AR359" s="32">
        <f t="shared" si="157"/>
        <v>2471.5</v>
      </c>
      <c r="AS359" s="32">
        <f t="shared" si="158"/>
        <v>26677</v>
      </c>
      <c r="AT359" s="36">
        <f t="shared" si="159"/>
        <v>27661</v>
      </c>
      <c r="AU359" s="33"/>
      <c r="AV359" s="33">
        <f t="shared" si="160"/>
        <v>1</v>
      </c>
      <c r="AX359">
        <v>27597</v>
      </c>
      <c r="AY359" s="71">
        <f t="shared" si="161"/>
        <v>2.3190926549987319E-3</v>
      </c>
    </row>
    <row r="360" spans="1:51" ht="15" customHeight="1" x14ac:dyDescent="0.25">
      <c r="A360">
        <v>34</v>
      </c>
      <c r="B360">
        <v>1500</v>
      </c>
      <c r="C360" t="s">
        <v>2559</v>
      </c>
      <c r="D360" t="s">
        <v>2560</v>
      </c>
      <c r="E360" s="39" t="s">
        <v>826</v>
      </c>
      <c r="F360" s="32">
        <v>6150160</v>
      </c>
      <c r="G360" s="43">
        <v>21991</v>
      </c>
      <c r="H360" s="47">
        <f t="shared" si="135"/>
        <v>4.3422449785471198</v>
      </c>
      <c r="I360">
        <v>1355</v>
      </c>
      <c r="J360">
        <v>8880</v>
      </c>
      <c r="K360" s="33">
        <f t="shared" si="136"/>
        <v>15.259</v>
      </c>
      <c r="L360" s="33">
        <v>12869</v>
      </c>
      <c r="M360" s="33">
        <v>15895</v>
      </c>
      <c r="N360" s="33">
        <v>17531</v>
      </c>
      <c r="O360" s="33">
        <v>18351</v>
      </c>
      <c r="P360" s="40">
        <v>19610</v>
      </c>
      <c r="Q360" s="43">
        <v>21015</v>
      </c>
      <c r="R360" s="40">
        <f t="shared" si="137"/>
        <v>21015</v>
      </c>
      <c r="S360" s="34">
        <f t="shared" si="138"/>
        <v>0</v>
      </c>
      <c r="T360" s="43">
        <v>401827000</v>
      </c>
      <c r="U360" s="43">
        <v>1743018733</v>
      </c>
      <c r="V360" s="54">
        <f t="shared" si="139"/>
        <v>23.053509999999999</v>
      </c>
      <c r="W360" s="32">
        <v>3772</v>
      </c>
      <c r="X360">
        <v>21136</v>
      </c>
      <c r="Y360">
        <f t="shared" si="140"/>
        <v>17.850000000000001</v>
      </c>
      <c r="Z360" s="46">
        <v>20612127</v>
      </c>
      <c r="AA360" s="41">
        <v>11133627</v>
      </c>
      <c r="AB360" s="33">
        <f t="shared" si="141"/>
        <v>0.42007800000000001</v>
      </c>
      <c r="AC360" s="33" t="str">
        <f t="shared" si="142"/>
        <v/>
      </c>
      <c r="AD360" s="33" t="str">
        <f t="shared" si="143"/>
        <v/>
      </c>
      <c r="AE360" s="62">
        <f t="shared" si="144"/>
        <v>0</v>
      </c>
      <c r="AF360" s="62">
        <f t="shared" si="145"/>
        <v>0</v>
      </c>
      <c r="AG360" s="62">
        <f t="shared" si="146"/>
        <v>874.99713244349994</v>
      </c>
      <c r="AH360" s="62" t="str">
        <f t="shared" si="147"/>
        <v/>
      </c>
      <c r="AI360" s="33" t="str">
        <f t="shared" si="148"/>
        <v/>
      </c>
      <c r="AJ360" s="33" t="str">
        <f t="shared" si="149"/>
        <v/>
      </c>
      <c r="AK360" s="34">
        <f t="shared" si="150"/>
        <v>875</v>
      </c>
      <c r="AL360" s="34">
        <f t="shared" si="151"/>
        <v>931.87</v>
      </c>
      <c r="AM360" s="32">
        <f t="shared" si="152"/>
        <v>11834052</v>
      </c>
      <c r="AN360" s="35">
        <f t="shared" si="153"/>
        <v>5.3758495219872974E-3</v>
      </c>
      <c r="AO360" s="32">
        <f t="shared" si="154"/>
        <v>30555.748091227422</v>
      </c>
      <c r="AP360" s="32">
        <f t="shared" si="155"/>
        <v>6180716</v>
      </c>
      <c r="AQ360" s="32">
        <f t="shared" si="156"/>
        <v>219910</v>
      </c>
      <c r="AR360" s="32">
        <f t="shared" si="157"/>
        <v>556681.35</v>
      </c>
      <c r="AS360" s="32">
        <f t="shared" si="158"/>
        <v>5930250</v>
      </c>
      <c r="AT360" s="36">
        <f t="shared" si="159"/>
        <v>6180716</v>
      </c>
      <c r="AU360" s="33"/>
      <c r="AV360" s="33">
        <f t="shared" si="160"/>
        <v>1</v>
      </c>
      <c r="AX360">
        <v>6150160</v>
      </c>
      <c r="AY360" s="71">
        <f t="shared" si="161"/>
        <v>4.9683260272903465E-3</v>
      </c>
    </row>
    <row r="361" spans="1:51" ht="15" customHeight="1" x14ac:dyDescent="0.25">
      <c r="A361">
        <v>35</v>
      </c>
      <c r="B361">
        <v>100</v>
      </c>
      <c r="C361" t="s">
        <v>1749</v>
      </c>
      <c r="D361" t="s">
        <v>1750</v>
      </c>
      <c r="E361" s="39" t="s">
        <v>422</v>
      </c>
      <c r="F361" s="32">
        <v>79122</v>
      </c>
      <c r="G361" s="43">
        <v>193</v>
      </c>
      <c r="H361" s="47">
        <f t="shared" si="135"/>
        <v>2.2855573090077739</v>
      </c>
      <c r="I361">
        <v>42</v>
      </c>
      <c r="J361">
        <v>149</v>
      </c>
      <c r="K361" s="33">
        <f t="shared" si="136"/>
        <v>28.187899999999999</v>
      </c>
      <c r="L361" s="33">
        <v>325</v>
      </c>
      <c r="M361" s="33">
        <v>298</v>
      </c>
      <c r="N361" s="33">
        <v>272</v>
      </c>
      <c r="O361" s="33">
        <v>246</v>
      </c>
      <c r="P361" s="42">
        <v>229</v>
      </c>
      <c r="Q361" s="43">
        <v>178</v>
      </c>
      <c r="R361" s="40">
        <f t="shared" si="137"/>
        <v>325</v>
      </c>
      <c r="S361" s="34">
        <f t="shared" si="138"/>
        <v>40.619999999999997</v>
      </c>
      <c r="T361" s="43">
        <v>1557800</v>
      </c>
      <c r="U361" s="43">
        <v>5636606</v>
      </c>
      <c r="V361" s="54">
        <f t="shared" si="139"/>
        <v>27.637198999999999</v>
      </c>
      <c r="W361" s="32">
        <v>51</v>
      </c>
      <c r="X361">
        <v>175</v>
      </c>
      <c r="Y361">
        <f t="shared" si="140"/>
        <v>29.14</v>
      </c>
      <c r="Z361" s="46">
        <v>73883</v>
      </c>
      <c r="AA361" s="41">
        <v>87854</v>
      </c>
      <c r="AB361" s="33">
        <f t="shared" si="141"/>
        <v>0.42007800000000001</v>
      </c>
      <c r="AC361" s="33" t="str">
        <f t="shared" si="142"/>
        <v/>
      </c>
      <c r="AD361" s="33" t="str">
        <f t="shared" si="143"/>
        <v/>
      </c>
      <c r="AE361" s="62">
        <f t="shared" si="144"/>
        <v>701.31404174171007</v>
      </c>
      <c r="AF361" s="62">
        <f t="shared" si="145"/>
        <v>0</v>
      </c>
      <c r="AG361" s="62">
        <f t="shared" si="146"/>
        <v>0</v>
      </c>
      <c r="AH361" s="62" t="str">
        <f t="shared" si="147"/>
        <v/>
      </c>
      <c r="AI361" s="33" t="str">
        <f t="shared" si="148"/>
        <v/>
      </c>
      <c r="AJ361" s="33" t="str">
        <f t="shared" si="149"/>
        <v/>
      </c>
      <c r="AK361" s="34">
        <f t="shared" si="150"/>
        <v>701.31</v>
      </c>
      <c r="AL361" s="34">
        <f t="shared" si="151"/>
        <v>746.89</v>
      </c>
      <c r="AM361" s="32">
        <f t="shared" si="152"/>
        <v>113113</v>
      </c>
      <c r="AN361" s="35">
        <f t="shared" si="153"/>
        <v>5.3758495219872974E-3</v>
      </c>
      <c r="AO361" s="32">
        <f t="shared" si="154"/>
        <v>182.73050110187023</v>
      </c>
      <c r="AP361" s="32">
        <f t="shared" si="155"/>
        <v>79305</v>
      </c>
      <c r="AQ361" s="32">
        <f t="shared" si="156"/>
        <v>1930</v>
      </c>
      <c r="AR361" s="32">
        <f t="shared" si="157"/>
        <v>4392.7</v>
      </c>
      <c r="AS361" s="32">
        <f t="shared" si="158"/>
        <v>77192</v>
      </c>
      <c r="AT361" s="36">
        <f t="shared" si="159"/>
        <v>79305</v>
      </c>
      <c r="AU361" s="33"/>
      <c r="AV361" s="33">
        <f t="shared" si="160"/>
        <v>1</v>
      </c>
      <c r="AX361">
        <v>79122</v>
      </c>
      <c r="AY361" s="71">
        <f t="shared" si="161"/>
        <v>2.312883900811405E-3</v>
      </c>
    </row>
    <row r="362" spans="1:51" ht="15" customHeight="1" x14ac:dyDescent="0.25">
      <c r="A362">
        <v>35</v>
      </c>
      <c r="B362">
        <v>200</v>
      </c>
      <c r="C362" t="s">
        <v>1315</v>
      </c>
      <c r="D362" t="s">
        <v>1316</v>
      </c>
      <c r="E362" s="39" t="s">
        <v>206</v>
      </c>
      <c r="F362" s="32">
        <v>3821</v>
      </c>
      <c r="G362" s="43">
        <v>25</v>
      </c>
      <c r="H362" s="47">
        <f t="shared" si="135"/>
        <v>1.3979400086720377</v>
      </c>
      <c r="I362">
        <v>0</v>
      </c>
      <c r="J362">
        <v>10</v>
      </c>
      <c r="K362" s="33">
        <f t="shared" si="136"/>
        <v>0</v>
      </c>
      <c r="L362" s="33">
        <v>69</v>
      </c>
      <c r="M362" s="33">
        <v>84</v>
      </c>
      <c r="N362" s="33">
        <v>57</v>
      </c>
      <c r="O362" s="33">
        <v>41</v>
      </c>
      <c r="P362" s="42">
        <v>42</v>
      </c>
      <c r="Q362" s="43">
        <v>20</v>
      </c>
      <c r="R362" s="40">
        <f t="shared" si="137"/>
        <v>84</v>
      </c>
      <c r="S362" s="34">
        <f t="shared" si="138"/>
        <v>70.239999999999995</v>
      </c>
      <c r="T362" s="43">
        <v>924900</v>
      </c>
      <c r="U362" s="43">
        <v>1782999</v>
      </c>
      <c r="V362" s="54">
        <f t="shared" si="139"/>
        <v>51.873275999999997</v>
      </c>
      <c r="W362" s="32">
        <v>4</v>
      </c>
      <c r="X362">
        <v>4</v>
      </c>
      <c r="Y362">
        <f t="shared" si="140"/>
        <v>100</v>
      </c>
      <c r="Z362" s="46">
        <v>27307</v>
      </c>
      <c r="AA362" s="41">
        <v>9756</v>
      </c>
      <c r="AB362" s="33">
        <f t="shared" si="141"/>
        <v>0.42007800000000001</v>
      </c>
      <c r="AC362" s="33" t="str">
        <f t="shared" si="142"/>
        <v/>
      </c>
      <c r="AD362" s="33" t="str">
        <f t="shared" si="143"/>
        <v/>
      </c>
      <c r="AE362" s="62">
        <f t="shared" si="144"/>
        <v>505.25979529545373</v>
      </c>
      <c r="AF362" s="62">
        <f t="shared" si="145"/>
        <v>0</v>
      </c>
      <c r="AG362" s="62">
        <f t="shared" si="146"/>
        <v>0</v>
      </c>
      <c r="AH362" s="62" t="str">
        <f t="shared" si="147"/>
        <v/>
      </c>
      <c r="AI362" s="33" t="str">
        <f t="shared" si="148"/>
        <v/>
      </c>
      <c r="AJ362" s="33" t="str">
        <f t="shared" si="149"/>
        <v/>
      </c>
      <c r="AK362" s="34">
        <f t="shared" si="150"/>
        <v>505.26</v>
      </c>
      <c r="AL362" s="34">
        <f t="shared" si="151"/>
        <v>538.1</v>
      </c>
      <c r="AM362" s="32">
        <f t="shared" si="152"/>
        <v>1981</v>
      </c>
      <c r="AN362" s="35">
        <f t="shared" si="153"/>
        <v>5.3758495219872974E-3</v>
      </c>
      <c r="AO362" s="32">
        <f t="shared" si="154"/>
        <v>-9.8915631204566274</v>
      </c>
      <c r="AP362" s="32">
        <f t="shared" si="155"/>
        <v>1981</v>
      </c>
      <c r="AQ362" s="32">
        <f t="shared" si="156"/>
        <v>250</v>
      </c>
      <c r="AR362" s="32">
        <f t="shared" si="157"/>
        <v>487.8</v>
      </c>
      <c r="AS362" s="32">
        <f t="shared" si="158"/>
        <v>3571</v>
      </c>
      <c r="AT362" s="36">
        <f t="shared" si="159"/>
        <v>3571</v>
      </c>
      <c r="AU362" s="33"/>
      <c r="AV362" s="33">
        <f t="shared" si="160"/>
        <v>1</v>
      </c>
      <c r="AX362">
        <v>3821</v>
      </c>
      <c r="AY362" s="71">
        <f t="shared" si="161"/>
        <v>-6.5427898455901592E-2</v>
      </c>
    </row>
    <row r="363" spans="1:51" ht="15" customHeight="1" x14ac:dyDescent="0.25">
      <c r="A363">
        <v>35</v>
      </c>
      <c r="B363">
        <v>300</v>
      </c>
      <c r="C363" t="s">
        <v>1559</v>
      </c>
      <c r="D363" t="s">
        <v>1560</v>
      </c>
      <c r="E363" s="39" t="s">
        <v>327</v>
      </c>
      <c r="F363" s="32">
        <v>426793</v>
      </c>
      <c r="G363" s="43">
        <v>823</v>
      </c>
      <c r="H363" s="47">
        <f t="shared" si="135"/>
        <v>2.9153998352122699</v>
      </c>
      <c r="I363">
        <v>116</v>
      </c>
      <c r="J363">
        <v>458</v>
      </c>
      <c r="K363" s="33">
        <f t="shared" si="136"/>
        <v>25.327499999999997</v>
      </c>
      <c r="L363" s="33">
        <v>1477</v>
      </c>
      <c r="M363" s="33">
        <v>1405</v>
      </c>
      <c r="N363" s="33">
        <v>1304</v>
      </c>
      <c r="O363" s="33">
        <v>1196</v>
      </c>
      <c r="P363" s="42">
        <v>981</v>
      </c>
      <c r="Q363" s="43">
        <v>906</v>
      </c>
      <c r="R363" s="40">
        <f t="shared" si="137"/>
        <v>1477</v>
      </c>
      <c r="S363" s="34">
        <f t="shared" si="138"/>
        <v>44.28</v>
      </c>
      <c r="T363" s="43">
        <v>11142000</v>
      </c>
      <c r="U363" s="43">
        <v>65350937</v>
      </c>
      <c r="V363" s="54">
        <f t="shared" si="139"/>
        <v>17.049488</v>
      </c>
      <c r="W363" s="32">
        <v>292</v>
      </c>
      <c r="X363">
        <v>829</v>
      </c>
      <c r="Y363">
        <f t="shared" si="140"/>
        <v>35.22</v>
      </c>
      <c r="Z363" s="46">
        <v>727363</v>
      </c>
      <c r="AA363" s="41">
        <v>458510</v>
      </c>
      <c r="AB363" s="33">
        <f t="shared" si="141"/>
        <v>0.42007800000000001</v>
      </c>
      <c r="AC363" s="33" t="str">
        <f t="shared" si="142"/>
        <v/>
      </c>
      <c r="AD363" s="33" t="str">
        <f t="shared" si="143"/>
        <v/>
      </c>
      <c r="AE363" s="62">
        <f t="shared" si="144"/>
        <v>840.43176940218052</v>
      </c>
      <c r="AF363" s="62">
        <f t="shared" si="145"/>
        <v>0</v>
      </c>
      <c r="AG363" s="62">
        <f t="shared" si="146"/>
        <v>0</v>
      </c>
      <c r="AH363" s="62" t="str">
        <f t="shared" si="147"/>
        <v/>
      </c>
      <c r="AI363" s="33" t="str">
        <f t="shared" si="148"/>
        <v/>
      </c>
      <c r="AJ363" s="33" t="str">
        <f t="shared" si="149"/>
        <v/>
      </c>
      <c r="AK363" s="34">
        <f t="shared" si="150"/>
        <v>840.43</v>
      </c>
      <c r="AL363" s="34">
        <f t="shared" si="151"/>
        <v>895.05</v>
      </c>
      <c r="AM363" s="32">
        <f t="shared" si="152"/>
        <v>431077</v>
      </c>
      <c r="AN363" s="35">
        <f t="shared" si="153"/>
        <v>5.3758495219872974E-3</v>
      </c>
      <c r="AO363" s="32">
        <f t="shared" si="154"/>
        <v>23.030139352193583</v>
      </c>
      <c r="AP363" s="32">
        <f t="shared" si="155"/>
        <v>426816</v>
      </c>
      <c r="AQ363" s="32">
        <f t="shared" si="156"/>
        <v>8230</v>
      </c>
      <c r="AR363" s="32">
        <f t="shared" si="157"/>
        <v>22925.5</v>
      </c>
      <c r="AS363" s="32">
        <f t="shared" si="158"/>
        <v>418563</v>
      </c>
      <c r="AT363" s="36">
        <f t="shared" si="159"/>
        <v>426816</v>
      </c>
      <c r="AU363" s="33"/>
      <c r="AV363" s="33">
        <f t="shared" si="160"/>
        <v>1</v>
      </c>
      <c r="AX363">
        <v>426793</v>
      </c>
      <c r="AY363" s="71">
        <f t="shared" si="161"/>
        <v>5.3890293420932395E-5</v>
      </c>
    </row>
    <row r="364" spans="1:51" ht="15" customHeight="1" x14ac:dyDescent="0.25">
      <c r="A364">
        <v>35</v>
      </c>
      <c r="B364">
        <v>400</v>
      </c>
      <c r="C364" t="s">
        <v>1561</v>
      </c>
      <c r="D364" t="s">
        <v>1562</v>
      </c>
      <c r="E364" s="39" t="s">
        <v>328</v>
      </c>
      <c r="F364" s="32">
        <v>15326</v>
      </c>
      <c r="G364" s="43">
        <v>57</v>
      </c>
      <c r="H364" s="47">
        <f t="shared" si="135"/>
        <v>1.7558748556724915</v>
      </c>
      <c r="I364">
        <v>4</v>
      </c>
      <c r="J364">
        <v>14</v>
      </c>
      <c r="K364" s="33">
        <f t="shared" si="136"/>
        <v>28.571400000000004</v>
      </c>
      <c r="L364" s="33">
        <v>96</v>
      </c>
      <c r="M364" s="33">
        <v>97</v>
      </c>
      <c r="N364" s="33">
        <v>73</v>
      </c>
      <c r="O364" s="33">
        <v>78</v>
      </c>
      <c r="P364" s="42">
        <v>61</v>
      </c>
      <c r="Q364" s="43">
        <v>58</v>
      </c>
      <c r="R364" s="40">
        <f t="shared" si="137"/>
        <v>97</v>
      </c>
      <c r="S364" s="34">
        <f t="shared" si="138"/>
        <v>41.24</v>
      </c>
      <c r="T364" s="43">
        <v>573000</v>
      </c>
      <c r="U364" s="43">
        <v>2108910</v>
      </c>
      <c r="V364" s="54">
        <f t="shared" si="139"/>
        <v>27.170434</v>
      </c>
      <c r="W364" s="32">
        <v>1</v>
      </c>
      <c r="X364">
        <v>46</v>
      </c>
      <c r="Y364">
        <f t="shared" si="140"/>
        <v>2.17</v>
      </c>
      <c r="Z364" s="46">
        <v>23697</v>
      </c>
      <c r="AA364" s="41">
        <v>16819</v>
      </c>
      <c r="AB364" s="33">
        <f t="shared" si="141"/>
        <v>0.42007800000000001</v>
      </c>
      <c r="AC364" s="33" t="str">
        <f t="shared" si="142"/>
        <v/>
      </c>
      <c r="AD364" s="33" t="str">
        <f t="shared" si="143"/>
        <v/>
      </c>
      <c r="AE364" s="62">
        <f t="shared" si="144"/>
        <v>584.31937049637293</v>
      </c>
      <c r="AF364" s="62">
        <f t="shared" si="145"/>
        <v>0</v>
      </c>
      <c r="AG364" s="62">
        <f t="shared" si="146"/>
        <v>0</v>
      </c>
      <c r="AH364" s="62" t="str">
        <f t="shared" si="147"/>
        <v/>
      </c>
      <c r="AI364" s="33" t="str">
        <f t="shared" si="148"/>
        <v/>
      </c>
      <c r="AJ364" s="33" t="str">
        <f t="shared" si="149"/>
        <v/>
      </c>
      <c r="AK364" s="34">
        <f t="shared" si="150"/>
        <v>584.32000000000005</v>
      </c>
      <c r="AL364" s="34">
        <f t="shared" si="151"/>
        <v>622.29999999999995</v>
      </c>
      <c r="AM364" s="32">
        <f t="shared" si="152"/>
        <v>25517</v>
      </c>
      <c r="AN364" s="35">
        <f t="shared" si="153"/>
        <v>5.3758495219872974E-3</v>
      </c>
      <c r="AO364" s="32">
        <f t="shared" si="154"/>
        <v>54.785282478572547</v>
      </c>
      <c r="AP364" s="32">
        <f t="shared" si="155"/>
        <v>15381</v>
      </c>
      <c r="AQ364" s="32">
        <f t="shared" si="156"/>
        <v>570</v>
      </c>
      <c r="AR364" s="32">
        <f t="shared" si="157"/>
        <v>840.95</v>
      </c>
      <c r="AS364" s="32">
        <f t="shared" si="158"/>
        <v>14756</v>
      </c>
      <c r="AT364" s="36">
        <f t="shared" si="159"/>
        <v>15381</v>
      </c>
      <c r="AU364" s="33"/>
      <c r="AV364" s="33">
        <f t="shared" si="160"/>
        <v>1</v>
      </c>
      <c r="AX364">
        <v>15326</v>
      </c>
      <c r="AY364" s="71">
        <f t="shared" si="161"/>
        <v>3.5886728435338641E-3</v>
      </c>
    </row>
    <row r="365" spans="1:51" ht="15" customHeight="1" x14ac:dyDescent="0.25">
      <c r="A365">
        <v>35</v>
      </c>
      <c r="B365">
        <v>500</v>
      </c>
      <c r="C365" t="s">
        <v>1663</v>
      </c>
      <c r="D365" t="s">
        <v>1664</v>
      </c>
      <c r="E365" s="39" t="s">
        <v>379</v>
      </c>
      <c r="F365" s="32">
        <v>12536</v>
      </c>
      <c r="G365" s="43">
        <v>52</v>
      </c>
      <c r="H365" s="47">
        <f t="shared" si="135"/>
        <v>1.7160033436347992</v>
      </c>
      <c r="I365">
        <v>7</v>
      </c>
      <c r="J365">
        <v>36</v>
      </c>
      <c r="K365" s="33">
        <f t="shared" si="136"/>
        <v>19.444400000000002</v>
      </c>
      <c r="L365" s="33">
        <v>112</v>
      </c>
      <c r="M365" s="33">
        <v>111</v>
      </c>
      <c r="N365" s="33">
        <v>74</v>
      </c>
      <c r="O365" s="33">
        <v>61</v>
      </c>
      <c r="P365" s="42">
        <v>45</v>
      </c>
      <c r="Q365" s="43">
        <v>41</v>
      </c>
      <c r="R365" s="40">
        <f t="shared" si="137"/>
        <v>112</v>
      </c>
      <c r="S365" s="34">
        <f t="shared" si="138"/>
        <v>53.57</v>
      </c>
      <c r="T365" s="43">
        <v>439300</v>
      </c>
      <c r="U365" s="43">
        <v>1381344</v>
      </c>
      <c r="V365" s="54">
        <f t="shared" si="139"/>
        <v>31.802361000000001</v>
      </c>
      <c r="W365" s="32">
        <v>9</v>
      </c>
      <c r="X365">
        <v>42</v>
      </c>
      <c r="Y365">
        <f t="shared" si="140"/>
        <v>21.43</v>
      </c>
      <c r="Z365" s="46">
        <v>20678</v>
      </c>
      <c r="AA365" s="41">
        <v>3390</v>
      </c>
      <c r="AB365" s="33">
        <f t="shared" si="141"/>
        <v>0.42007800000000001</v>
      </c>
      <c r="AC365" s="33" t="str">
        <f t="shared" si="142"/>
        <v/>
      </c>
      <c r="AD365" s="33" t="str">
        <f t="shared" si="143"/>
        <v/>
      </c>
      <c r="AE365" s="62">
        <f t="shared" si="144"/>
        <v>575.51267053202355</v>
      </c>
      <c r="AF365" s="62">
        <f t="shared" si="145"/>
        <v>0</v>
      </c>
      <c r="AG365" s="62">
        <f t="shared" si="146"/>
        <v>0</v>
      </c>
      <c r="AH365" s="62" t="str">
        <f t="shared" si="147"/>
        <v/>
      </c>
      <c r="AI365" s="33" t="str">
        <f t="shared" si="148"/>
        <v/>
      </c>
      <c r="AJ365" s="33" t="str">
        <f t="shared" si="149"/>
        <v/>
      </c>
      <c r="AK365" s="34">
        <f t="shared" si="150"/>
        <v>575.51</v>
      </c>
      <c r="AL365" s="34">
        <f t="shared" si="151"/>
        <v>612.91</v>
      </c>
      <c r="AM365" s="32">
        <f t="shared" si="152"/>
        <v>23185</v>
      </c>
      <c r="AN365" s="35">
        <f t="shared" si="153"/>
        <v>5.3758495219872974E-3</v>
      </c>
      <c r="AO365" s="32">
        <f t="shared" si="154"/>
        <v>57.247421559642731</v>
      </c>
      <c r="AP365" s="32">
        <f t="shared" si="155"/>
        <v>12593</v>
      </c>
      <c r="AQ365" s="32">
        <f t="shared" si="156"/>
        <v>520</v>
      </c>
      <c r="AR365" s="32">
        <f t="shared" si="157"/>
        <v>169.5</v>
      </c>
      <c r="AS365" s="32">
        <f t="shared" si="158"/>
        <v>12367</v>
      </c>
      <c r="AT365" s="36">
        <f t="shared" si="159"/>
        <v>12593</v>
      </c>
      <c r="AU365" s="33"/>
      <c r="AV365" s="33">
        <f t="shared" si="160"/>
        <v>1</v>
      </c>
      <c r="AX365">
        <v>12536</v>
      </c>
      <c r="AY365" s="71">
        <f t="shared" si="161"/>
        <v>4.546904913848117E-3</v>
      </c>
    </row>
    <row r="366" spans="1:51" ht="15" customHeight="1" x14ac:dyDescent="0.25">
      <c r="A366">
        <v>35</v>
      </c>
      <c r="B366">
        <v>600</v>
      </c>
      <c r="C366" t="s">
        <v>1703</v>
      </c>
      <c r="D366" t="s">
        <v>1704</v>
      </c>
      <c r="E366" s="39" t="s">
        <v>399</v>
      </c>
      <c r="F366" s="32">
        <v>312473</v>
      </c>
      <c r="G366" s="43">
        <v>650</v>
      </c>
      <c r="H366" s="47">
        <f t="shared" si="135"/>
        <v>2.8129133566428557</v>
      </c>
      <c r="I366">
        <v>87</v>
      </c>
      <c r="J366">
        <v>350</v>
      </c>
      <c r="K366" s="33">
        <f t="shared" si="136"/>
        <v>24.857099999999999</v>
      </c>
      <c r="L366" s="33">
        <v>727</v>
      </c>
      <c r="M366" s="33">
        <v>934</v>
      </c>
      <c r="N366" s="33">
        <v>881</v>
      </c>
      <c r="O366" s="33">
        <v>794</v>
      </c>
      <c r="P366" s="42">
        <v>760</v>
      </c>
      <c r="Q366" s="43">
        <v>710</v>
      </c>
      <c r="R366" s="40">
        <f t="shared" si="137"/>
        <v>934</v>
      </c>
      <c r="S366" s="34">
        <f t="shared" si="138"/>
        <v>30.41</v>
      </c>
      <c r="T366" s="43">
        <v>8304300</v>
      </c>
      <c r="U366" s="43">
        <v>41665339</v>
      </c>
      <c r="V366" s="54">
        <f t="shared" si="139"/>
        <v>19.930955000000001</v>
      </c>
      <c r="W366" s="32">
        <v>189</v>
      </c>
      <c r="X366">
        <v>622</v>
      </c>
      <c r="Y366">
        <f t="shared" si="140"/>
        <v>30.39</v>
      </c>
      <c r="Z366" s="46">
        <v>470838</v>
      </c>
      <c r="AA366" s="41">
        <v>265003</v>
      </c>
      <c r="AB366" s="33">
        <f t="shared" si="141"/>
        <v>0.42007800000000001</v>
      </c>
      <c r="AC366" s="33" t="str">
        <f t="shared" si="142"/>
        <v/>
      </c>
      <c r="AD366" s="33" t="str">
        <f t="shared" si="143"/>
        <v/>
      </c>
      <c r="AE366" s="62">
        <f t="shared" si="144"/>
        <v>817.79486347520401</v>
      </c>
      <c r="AF366" s="62">
        <f t="shared" si="145"/>
        <v>0</v>
      </c>
      <c r="AG366" s="62">
        <f t="shared" si="146"/>
        <v>0</v>
      </c>
      <c r="AH366" s="62" t="str">
        <f t="shared" si="147"/>
        <v/>
      </c>
      <c r="AI366" s="33" t="str">
        <f t="shared" si="148"/>
        <v/>
      </c>
      <c r="AJ366" s="33" t="str">
        <f t="shared" si="149"/>
        <v/>
      </c>
      <c r="AK366" s="34">
        <f t="shared" si="150"/>
        <v>817.79</v>
      </c>
      <c r="AL366" s="34">
        <f t="shared" si="151"/>
        <v>870.94</v>
      </c>
      <c r="AM366" s="32">
        <f t="shared" si="152"/>
        <v>368322</v>
      </c>
      <c r="AN366" s="35">
        <f t="shared" si="153"/>
        <v>5.3758495219872974E-3</v>
      </c>
      <c r="AO366" s="32">
        <f t="shared" si="154"/>
        <v>300.23581995346859</v>
      </c>
      <c r="AP366" s="32">
        <f t="shared" si="155"/>
        <v>312773</v>
      </c>
      <c r="AQ366" s="32">
        <f t="shared" si="156"/>
        <v>6500</v>
      </c>
      <c r="AR366" s="32">
        <f t="shared" si="157"/>
        <v>13250.150000000001</v>
      </c>
      <c r="AS366" s="32">
        <f t="shared" si="158"/>
        <v>305973</v>
      </c>
      <c r="AT366" s="36">
        <f t="shared" si="159"/>
        <v>312773</v>
      </c>
      <c r="AU366" s="33"/>
      <c r="AV366" s="33">
        <f t="shared" si="160"/>
        <v>1</v>
      </c>
      <c r="AX366">
        <v>312473</v>
      </c>
      <c r="AY366" s="71">
        <f t="shared" si="161"/>
        <v>9.600829511669808E-4</v>
      </c>
    </row>
    <row r="367" spans="1:51" ht="15" customHeight="1" x14ac:dyDescent="0.25">
      <c r="A367">
        <v>35</v>
      </c>
      <c r="B367">
        <v>700</v>
      </c>
      <c r="C367" t="s">
        <v>1715</v>
      </c>
      <c r="D367" t="s">
        <v>1716</v>
      </c>
      <c r="E367" s="39" t="s">
        <v>405</v>
      </c>
      <c r="F367" s="32">
        <v>64238</v>
      </c>
      <c r="G367" s="43">
        <v>181</v>
      </c>
      <c r="H367" s="47">
        <f t="shared" si="135"/>
        <v>2.2576785748691846</v>
      </c>
      <c r="I367">
        <v>31</v>
      </c>
      <c r="J367">
        <v>114</v>
      </c>
      <c r="K367" s="33">
        <f t="shared" si="136"/>
        <v>27.193000000000001</v>
      </c>
      <c r="L367" s="33">
        <v>424</v>
      </c>
      <c r="M367" s="33">
        <v>405</v>
      </c>
      <c r="N367" s="33">
        <v>337</v>
      </c>
      <c r="O367" s="33">
        <v>255</v>
      </c>
      <c r="P367" s="42">
        <v>193</v>
      </c>
      <c r="Q367" s="43">
        <v>176</v>
      </c>
      <c r="R367" s="40">
        <f t="shared" si="137"/>
        <v>424</v>
      </c>
      <c r="S367" s="34">
        <f t="shared" si="138"/>
        <v>57.31</v>
      </c>
      <c r="T367" s="43">
        <v>1046600</v>
      </c>
      <c r="U367" s="43">
        <v>7655112</v>
      </c>
      <c r="V367" s="54">
        <f t="shared" si="139"/>
        <v>13.67191</v>
      </c>
      <c r="W367" s="32">
        <v>37</v>
      </c>
      <c r="X367">
        <v>185</v>
      </c>
      <c r="Y367">
        <f t="shared" si="140"/>
        <v>20</v>
      </c>
      <c r="Z367" s="46">
        <v>93566</v>
      </c>
      <c r="AA367" s="41">
        <v>125786</v>
      </c>
      <c r="AB367" s="33">
        <f t="shared" si="141"/>
        <v>0.42007800000000001</v>
      </c>
      <c r="AC367" s="33" t="str">
        <f t="shared" si="142"/>
        <v/>
      </c>
      <c r="AD367" s="33" t="str">
        <f t="shared" si="143"/>
        <v/>
      </c>
      <c r="AE367" s="62">
        <f t="shared" si="144"/>
        <v>695.15627058138091</v>
      </c>
      <c r="AF367" s="62">
        <f t="shared" si="145"/>
        <v>0</v>
      </c>
      <c r="AG367" s="62">
        <f t="shared" si="146"/>
        <v>0</v>
      </c>
      <c r="AH367" s="62" t="str">
        <f t="shared" si="147"/>
        <v/>
      </c>
      <c r="AI367" s="33" t="str">
        <f t="shared" si="148"/>
        <v/>
      </c>
      <c r="AJ367" s="33" t="str">
        <f t="shared" si="149"/>
        <v/>
      </c>
      <c r="AK367" s="34">
        <f t="shared" si="150"/>
        <v>695.16</v>
      </c>
      <c r="AL367" s="34">
        <f t="shared" si="151"/>
        <v>740.34</v>
      </c>
      <c r="AM367" s="32">
        <f t="shared" si="152"/>
        <v>94697</v>
      </c>
      <c r="AN367" s="35">
        <f t="shared" si="153"/>
        <v>5.3758495219872974E-3</v>
      </c>
      <c r="AO367" s="32">
        <f t="shared" si="154"/>
        <v>163.7430005902111</v>
      </c>
      <c r="AP367" s="32">
        <f t="shared" si="155"/>
        <v>64402</v>
      </c>
      <c r="AQ367" s="32">
        <f t="shared" si="156"/>
        <v>1810</v>
      </c>
      <c r="AR367" s="32">
        <f t="shared" si="157"/>
        <v>6289.3</v>
      </c>
      <c r="AS367" s="32">
        <f t="shared" si="158"/>
        <v>62428</v>
      </c>
      <c r="AT367" s="36">
        <f t="shared" si="159"/>
        <v>64402</v>
      </c>
      <c r="AU367" s="33"/>
      <c r="AV367" s="33">
        <f t="shared" si="160"/>
        <v>1</v>
      </c>
      <c r="AX367">
        <v>64238</v>
      </c>
      <c r="AY367" s="71">
        <f t="shared" si="161"/>
        <v>2.5530060089043868E-3</v>
      </c>
    </row>
    <row r="368" spans="1:51" ht="15" customHeight="1" x14ac:dyDescent="0.25">
      <c r="A368">
        <v>35</v>
      </c>
      <c r="B368">
        <v>800</v>
      </c>
      <c r="C368" t="s">
        <v>1779</v>
      </c>
      <c r="D368" t="s">
        <v>1780</v>
      </c>
      <c r="E368" s="39" t="s">
        <v>437</v>
      </c>
      <c r="F368" s="32">
        <v>114919</v>
      </c>
      <c r="G368" s="43">
        <v>356</v>
      </c>
      <c r="H368" s="47">
        <f t="shared" si="135"/>
        <v>2.5514499979728753</v>
      </c>
      <c r="I368">
        <v>65</v>
      </c>
      <c r="J368">
        <v>191</v>
      </c>
      <c r="K368" s="33">
        <f t="shared" si="136"/>
        <v>34.031399999999998</v>
      </c>
      <c r="L368" s="33">
        <v>382</v>
      </c>
      <c r="M368" s="33">
        <v>368</v>
      </c>
      <c r="N368" s="33">
        <v>342</v>
      </c>
      <c r="O368" s="33">
        <v>363</v>
      </c>
      <c r="P368" s="42">
        <v>340</v>
      </c>
      <c r="Q368" s="43">
        <v>364</v>
      </c>
      <c r="R368" s="40">
        <f t="shared" si="137"/>
        <v>382</v>
      </c>
      <c r="S368" s="34">
        <f t="shared" si="138"/>
        <v>6.81</v>
      </c>
      <c r="T368" s="43">
        <v>2556500</v>
      </c>
      <c r="U368" s="43">
        <v>17847883</v>
      </c>
      <c r="V368" s="54">
        <f t="shared" si="139"/>
        <v>14.323828000000001</v>
      </c>
      <c r="W368" s="32">
        <v>80</v>
      </c>
      <c r="X368">
        <v>344</v>
      </c>
      <c r="Y368">
        <f t="shared" si="140"/>
        <v>23.26</v>
      </c>
      <c r="Z368" s="46">
        <v>212723</v>
      </c>
      <c r="AA368" s="41">
        <v>125001</v>
      </c>
      <c r="AB368" s="33">
        <f t="shared" si="141"/>
        <v>0.42007800000000001</v>
      </c>
      <c r="AC368" s="33" t="str">
        <f t="shared" si="142"/>
        <v/>
      </c>
      <c r="AD368" s="33" t="str">
        <f t="shared" si="143"/>
        <v/>
      </c>
      <c r="AE368" s="62">
        <f t="shared" si="144"/>
        <v>760.04362120225483</v>
      </c>
      <c r="AF368" s="62">
        <f t="shared" si="145"/>
        <v>0</v>
      </c>
      <c r="AG368" s="62">
        <f t="shared" si="146"/>
        <v>0</v>
      </c>
      <c r="AH368" s="62" t="str">
        <f t="shared" si="147"/>
        <v/>
      </c>
      <c r="AI368" s="33" t="str">
        <f t="shared" si="148"/>
        <v/>
      </c>
      <c r="AJ368" s="33" t="str">
        <f t="shared" si="149"/>
        <v/>
      </c>
      <c r="AK368" s="34">
        <f t="shared" si="150"/>
        <v>760.04</v>
      </c>
      <c r="AL368" s="34">
        <f t="shared" si="151"/>
        <v>809.44</v>
      </c>
      <c r="AM368" s="32">
        <f t="shared" si="152"/>
        <v>198800</v>
      </c>
      <c r="AN368" s="35">
        <f t="shared" si="153"/>
        <v>5.3758495219872974E-3</v>
      </c>
      <c r="AO368" s="32">
        <f t="shared" si="154"/>
        <v>450.93163375381647</v>
      </c>
      <c r="AP368" s="32">
        <f t="shared" si="155"/>
        <v>115370</v>
      </c>
      <c r="AQ368" s="32">
        <f t="shared" si="156"/>
        <v>3560</v>
      </c>
      <c r="AR368" s="32">
        <f t="shared" si="157"/>
        <v>6250.05</v>
      </c>
      <c r="AS368" s="32">
        <f t="shared" si="158"/>
        <v>111359</v>
      </c>
      <c r="AT368" s="36">
        <f t="shared" si="159"/>
        <v>115370</v>
      </c>
      <c r="AU368" s="33"/>
      <c r="AV368" s="33">
        <f t="shared" si="160"/>
        <v>1</v>
      </c>
      <c r="AX368">
        <v>114919</v>
      </c>
      <c r="AY368" s="71">
        <f t="shared" si="161"/>
        <v>3.9245033458348922E-3</v>
      </c>
    </row>
    <row r="369" spans="1:51" ht="15" customHeight="1" x14ac:dyDescent="0.25">
      <c r="A369">
        <v>35</v>
      </c>
      <c r="B369">
        <v>1400</v>
      </c>
      <c r="C369" t="s">
        <v>2375</v>
      </c>
      <c r="D369" t="s">
        <v>2376</v>
      </c>
      <c r="E369" s="39" t="s">
        <v>734</v>
      </c>
      <c r="F369" s="32">
        <v>18070</v>
      </c>
      <c r="G369" s="43">
        <v>58</v>
      </c>
      <c r="H369" s="47">
        <f t="shared" si="135"/>
        <v>1.7634279935629373</v>
      </c>
      <c r="I369">
        <v>11</v>
      </c>
      <c r="J369">
        <v>31</v>
      </c>
      <c r="K369" s="33">
        <f t="shared" si="136"/>
        <v>35.483899999999998</v>
      </c>
      <c r="L369" s="33">
        <v>177</v>
      </c>
      <c r="M369" s="33">
        <v>141</v>
      </c>
      <c r="N369" s="33">
        <v>116</v>
      </c>
      <c r="O369" s="33">
        <v>117</v>
      </c>
      <c r="P369" s="42">
        <v>64</v>
      </c>
      <c r="Q369" s="43">
        <v>57</v>
      </c>
      <c r="R369" s="40">
        <f t="shared" si="137"/>
        <v>177</v>
      </c>
      <c r="S369" s="34">
        <f t="shared" si="138"/>
        <v>67.23</v>
      </c>
      <c r="T369" s="43">
        <v>243700</v>
      </c>
      <c r="U369" s="43">
        <v>3360442</v>
      </c>
      <c r="V369" s="54">
        <f t="shared" si="139"/>
        <v>7.2520220000000002</v>
      </c>
      <c r="W369" s="32">
        <v>6</v>
      </c>
      <c r="X369">
        <v>47</v>
      </c>
      <c r="Y369">
        <f t="shared" si="140"/>
        <v>12.77</v>
      </c>
      <c r="Z369" s="46">
        <v>37301</v>
      </c>
      <c r="AA369" s="41">
        <v>17885</v>
      </c>
      <c r="AB369" s="33">
        <f t="shared" si="141"/>
        <v>0.42007800000000001</v>
      </c>
      <c r="AC369" s="33" t="str">
        <f t="shared" si="142"/>
        <v/>
      </c>
      <c r="AD369" s="33" t="str">
        <f t="shared" si="143"/>
        <v/>
      </c>
      <c r="AE369" s="62">
        <f t="shared" si="144"/>
        <v>585.98768493420096</v>
      </c>
      <c r="AF369" s="62">
        <f t="shared" si="145"/>
        <v>0</v>
      </c>
      <c r="AG369" s="62">
        <f t="shared" si="146"/>
        <v>0</v>
      </c>
      <c r="AH369" s="62" t="str">
        <f t="shared" si="147"/>
        <v/>
      </c>
      <c r="AI369" s="33" t="str">
        <f t="shared" si="148"/>
        <v/>
      </c>
      <c r="AJ369" s="33" t="str">
        <f t="shared" si="149"/>
        <v/>
      </c>
      <c r="AK369" s="34">
        <f t="shared" si="150"/>
        <v>585.99</v>
      </c>
      <c r="AL369" s="34">
        <f t="shared" si="151"/>
        <v>624.08000000000004</v>
      </c>
      <c r="AM369" s="32">
        <f t="shared" si="152"/>
        <v>20527</v>
      </c>
      <c r="AN369" s="35">
        <f t="shared" si="153"/>
        <v>5.3758495219872974E-3</v>
      </c>
      <c r="AO369" s="32">
        <f t="shared" si="154"/>
        <v>13.208462275522789</v>
      </c>
      <c r="AP369" s="32">
        <f t="shared" si="155"/>
        <v>18083</v>
      </c>
      <c r="AQ369" s="32">
        <f t="shared" si="156"/>
        <v>580</v>
      </c>
      <c r="AR369" s="32">
        <f t="shared" si="157"/>
        <v>894.25</v>
      </c>
      <c r="AS369" s="32">
        <f t="shared" si="158"/>
        <v>17490</v>
      </c>
      <c r="AT369" s="36">
        <f t="shared" si="159"/>
        <v>18083</v>
      </c>
      <c r="AU369" s="33"/>
      <c r="AV369" s="33">
        <f t="shared" si="160"/>
        <v>1</v>
      </c>
      <c r="AX369">
        <v>18070</v>
      </c>
      <c r="AY369" s="71">
        <f t="shared" si="161"/>
        <v>7.1942446043165469E-4</v>
      </c>
    </row>
    <row r="370" spans="1:51" ht="15" customHeight="1" x14ac:dyDescent="0.25">
      <c r="A370">
        <v>36</v>
      </c>
      <c r="B370">
        <v>100</v>
      </c>
      <c r="C370" t="s">
        <v>1027</v>
      </c>
      <c r="D370" t="s">
        <v>1028</v>
      </c>
      <c r="E370" s="39" t="s">
        <v>63</v>
      </c>
      <c r="F370" s="32">
        <v>77256</v>
      </c>
      <c r="G370" s="43">
        <v>183</v>
      </c>
      <c r="H370" s="47">
        <f t="shared" si="135"/>
        <v>2.2624510897304293</v>
      </c>
      <c r="I370">
        <v>44</v>
      </c>
      <c r="J370">
        <v>147</v>
      </c>
      <c r="K370" s="33">
        <f t="shared" si="136"/>
        <v>29.931999999999999</v>
      </c>
      <c r="L370" s="33">
        <v>534</v>
      </c>
      <c r="M370" s="33">
        <v>490</v>
      </c>
      <c r="N370" s="33">
        <v>341</v>
      </c>
      <c r="O370" s="33">
        <v>264</v>
      </c>
      <c r="P370" s="42">
        <v>236</v>
      </c>
      <c r="Q370" s="43">
        <v>175</v>
      </c>
      <c r="R370" s="40">
        <f t="shared" si="137"/>
        <v>534</v>
      </c>
      <c r="S370" s="34">
        <f t="shared" si="138"/>
        <v>65.73</v>
      </c>
      <c r="T370" s="43">
        <v>459900</v>
      </c>
      <c r="U370" s="43">
        <v>7393640</v>
      </c>
      <c r="V370" s="54">
        <f t="shared" si="139"/>
        <v>6.2202109999999999</v>
      </c>
      <c r="W370" s="32">
        <v>62</v>
      </c>
      <c r="X370">
        <v>157</v>
      </c>
      <c r="Y370">
        <f t="shared" si="140"/>
        <v>39.49</v>
      </c>
      <c r="Z370" s="46">
        <v>76146</v>
      </c>
      <c r="AA370" s="41">
        <v>60000</v>
      </c>
      <c r="AB370" s="33">
        <f t="shared" si="141"/>
        <v>0.42007800000000001</v>
      </c>
      <c r="AC370" s="33" t="str">
        <f t="shared" si="142"/>
        <v/>
      </c>
      <c r="AD370" s="33" t="str">
        <f t="shared" si="143"/>
        <v/>
      </c>
      <c r="AE370" s="62">
        <f t="shared" si="144"/>
        <v>696.21040934638802</v>
      </c>
      <c r="AF370" s="62">
        <f t="shared" si="145"/>
        <v>0</v>
      </c>
      <c r="AG370" s="62">
        <f t="shared" si="146"/>
        <v>0</v>
      </c>
      <c r="AH370" s="62" t="str">
        <f t="shared" si="147"/>
        <v/>
      </c>
      <c r="AI370" s="33" t="str">
        <f t="shared" si="148"/>
        <v/>
      </c>
      <c r="AJ370" s="33" t="str">
        <f t="shared" si="149"/>
        <v/>
      </c>
      <c r="AK370" s="34">
        <f t="shared" si="150"/>
        <v>696.21</v>
      </c>
      <c r="AL370" s="34">
        <f t="shared" si="151"/>
        <v>741.46</v>
      </c>
      <c r="AM370" s="32">
        <f t="shared" si="152"/>
        <v>103700</v>
      </c>
      <c r="AN370" s="35">
        <f t="shared" si="153"/>
        <v>5.3758495219872974E-3</v>
      </c>
      <c r="AO370" s="32">
        <f t="shared" si="154"/>
        <v>142.15896475943208</v>
      </c>
      <c r="AP370" s="32">
        <f t="shared" si="155"/>
        <v>77398</v>
      </c>
      <c r="AQ370" s="32">
        <f t="shared" si="156"/>
        <v>1830</v>
      </c>
      <c r="AR370" s="32">
        <f t="shared" si="157"/>
        <v>3000</v>
      </c>
      <c r="AS370" s="32">
        <f t="shared" si="158"/>
        <v>75426</v>
      </c>
      <c r="AT370" s="36">
        <f t="shared" si="159"/>
        <v>77398</v>
      </c>
      <c r="AU370" s="33"/>
      <c r="AV370" s="33">
        <f t="shared" si="160"/>
        <v>1</v>
      </c>
      <c r="AX370">
        <v>77256</v>
      </c>
      <c r="AY370" s="71">
        <f t="shared" si="161"/>
        <v>1.8380449414932174E-3</v>
      </c>
    </row>
    <row r="371" spans="1:51" ht="15" customHeight="1" x14ac:dyDescent="0.25">
      <c r="A371">
        <v>36</v>
      </c>
      <c r="B371">
        <v>1100</v>
      </c>
      <c r="C371" t="s">
        <v>1671</v>
      </c>
      <c r="D371" t="s">
        <v>1672</v>
      </c>
      <c r="E371" s="39" t="s">
        <v>383</v>
      </c>
      <c r="F371" s="32">
        <v>4948240</v>
      </c>
      <c r="G371" s="43">
        <v>5539</v>
      </c>
      <c r="H371" s="47">
        <f t="shared" si="135"/>
        <v>3.7434313651466837</v>
      </c>
      <c r="I371">
        <v>646</v>
      </c>
      <c r="J371">
        <v>3181</v>
      </c>
      <c r="K371" s="33">
        <f t="shared" si="136"/>
        <v>20.3081</v>
      </c>
      <c r="L371" s="33">
        <v>8555</v>
      </c>
      <c r="M371" s="33">
        <v>8417</v>
      </c>
      <c r="N371" s="33">
        <v>8325</v>
      </c>
      <c r="O371" s="33">
        <v>6703</v>
      </c>
      <c r="P371" s="40">
        <v>6424</v>
      </c>
      <c r="Q371" s="43">
        <v>5802</v>
      </c>
      <c r="R371" s="40">
        <f t="shared" si="137"/>
        <v>8555</v>
      </c>
      <c r="S371" s="34">
        <f t="shared" si="138"/>
        <v>35.25</v>
      </c>
      <c r="T371" s="43">
        <v>109197300</v>
      </c>
      <c r="U371" s="43">
        <v>370130741</v>
      </c>
      <c r="V371" s="54">
        <f t="shared" si="139"/>
        <v>29.502358999999998</v>
      </c>
      <c r="W371" s="32">
        <v>1509</v>
      </c>
      <c r="X371">
        <v>5728</v>
      </c>
      <c r="Y371">
        <f t="shared" si="140"/>
        <v>26.34</v>
      </c>
      <c r="Z371" s="46">
        <v>4509605</v>
      </c>
      <c r="AA371" s="41">
        <v>4148737</v>
      </c>
      <c r="AB371" s="33">
        <f t="shared" si="141"/>
        <v>0.42007800000000001</v>
      </c>
      <c r="AC371" s="33" t="str">
        <f t="shared" si="142"/>
        <v/>
      </c>
      <c r="AD371" s="33" t="str">
        <f t="shared" si="143"/>
        <v/>
      </c>
      <c r="AE371" s="62">
        <f t="shared" si="144"/>
        <v>0</v>
      </c>
      <c r="AF371" s="62">
        <f t="shared" si="145"/>
        <v>1692.1348295177497</v>
      </c>
      <c r="AG371" s="62">
        <f t="shared" si="146"/>
        <v>0</v>
      </c>
      <c r="AH371" s="62" t="str">
        <f t="shared" si="147"/>
        <v/>
      </c>
      <c r="AI371" s="33" t="str">
        <f t="shared" si="148"/>
        <v/>
      </c>
      <c r="AJ371" s="33" t="str">
        <f t="shared" si="149"/>
        <v/>
      </c>
      <c r="AK371" s="34">
        <f t="shared" si="150"/>
        <v>1692.13</v>
      </c>
      <c r="AL371" s="34">
        <f t="shared" si="151"/>
        <v>1802.11</v>
      </c>
      <c r="AM371" s="32">
        <f t="shared" si="152"/>
        <v>8087501</v>
      </c>
      <c r="AN371" s="35">
        <f t="shared" si="153"/>
        <v>5.3758495219872974E-3</v>
      </c>
      <c r="AO371" s="32">
        <f t="shared" si="154"/>
        <v>16876.194746243364</v>
      </c>
      <c r="AP371" s="32">
        <f t="shared" si="155"/>
        <v>4965116</v>
      </c>
      <c r="AQ371" s="32">
        <f t="shared" si="156"/>
        <v>55390</v>
      </c>
      <c r="AR371" s="32">
        <f t="shared" si="157"/>
        <v>207436.85</v>
      </c>
      <c r="AS371" s="32">
        <f t="shared" si="158"/>
        <v>4892850</v>
      </c>
      <c r="AT371" s="36">
        <f t="shared" si="159"/>
        <v>4965116</v>
      </c>
      <c r="AU371" s="33"/>
      <c r="AV371" s="33">
        <f t="shared" si="160"/>
        <v>1</v>
      </c>
      <c r="AX371">
        <v>4948240</v>
      </c>
      <c r="AY371" s="71">
        <f t="shared" si="161"/>
        <v>3.4105055534897257E-3</v>
      </c>
    </row>
    <row r="372" spans="1:51" ht="15" customHeight="1" x14ac:dyDescent="0.25">
      <c r="A372">
        <v>36</v>
      </c>
      <c r="B372">
        <v>1300</v>
      </c>
      <c r="C372" t="s">
        <v>1829</v>
      </c>
      <c r="D372" t="s">
        <v>1830</v>
      </c>
      <c r="E372" s="39" t="s">
        <v>462</v>
      </c>
      <c r="F372" s="32">
        <v>267176</v>
      </c>
      <c r="G372" s="43">
        <v>533</v>
      </c>
      <c r="H372" s="47">
        <f t="shared" si="135"/>
        <v>2.7267272090265724</v>
      </c>
      <c r="I372">
        <v>32</v>
      </c>
      <c r="J372">
        <v>266</v>
      </c>
      <c r="K372" s="33">
        <f t="shared" si="136"/>
        <v>12.030100000000001</v>
      </c>
      <c r="L372" s="33">
        <v>824</v>
      </c>
      <c r="M372" s="33">
        <v>918</v>
      </c>
      <c r="N372" s="33">
        <v>838</v>
      </c>
      <c r="O372" s="33">
        <v>680</v>
      </c>
      <c r="P372" s="42">
        <v>647</v>
      </c>
      <c r="Q372" s="43">
        <v>553</v>
      </c>
      <c r="R372" s="40">
        <f t="shared" si="137"/>
        <v>918</v>
      </c>
      <c r="S372" s="34">
        <f t="shared" si="138"/>
        <v>41.94</v>
      </c>
      <c r="T372" s="43">
        <v>2947100</v>
      </c>
      <c r="U372" s="43">
        <v>27527484</v>
      </c>
      <c r="V372" s="54">
        <f t="shared" si="139"/>
        <v>10.706027000000001</v>
      </c>
      <c r="W372" s="32">
        <v>161</v>
      </c>
      <c r="X372">
        <v>577</v>
      </c>
      <c r="Y372">
        <f t="shared" si="140"/>
        <v>27.9</v>
      </c>
      <c r="Z372" s="46">
        <v>316247</v>
      </c>
      <c r="AA372" s="41">
        <v>166470</v>
      </c>
      <c r="AB372" s="33">
        <f t="shared" si="141"/>
        <v>0.42007800000000001</v>
      </c>
      <c r="AC372" s="33" t="str">
        <f t="shared" si="142"/>
        <v/>
      </c>
      <c r="AD372" s="33" t="str">
        <f t="shared" si="143"/>
        <v/>
      </c>
      <c r="AE372" s="62">
        <f t="shared" si="144"/>
        <v>798.75832574816218</v>
      </c>
      <c r="AF372" s="62">
        <f t="shared" si="145"/>
        <v>0</v>
      </c>
      <c r="AG372" s="62">
        <f t="shared" si="146"/>
        <v>0</v>
      </c>
      <c r="AH372" s="62" t="str">
        <f t="shared" si="147"/>
        <v/>
      </c>
      <c r="AI372" s="33" t="str">
        <f t="shared" si="148"/>
        <v/>
      </c>
      <c r="AJ372" s="33" t="str">
        <f t="shared" si="149"/>
        <v/>
      </c>
      <c r="AK372" s="34">
        <f t="shared" si="150"/>
        <v>798.76</v>
      </c>
      <c r="AL372" s="34">
        <f t="shared" si="151"/>
        <v>850.67</v>
      </c>
      <c r="AM372" s="32">
        <f t="shared" si="152"/>
        <v>320559</v>
      </c>
      <c r="AN372" s="35">
        <f t="shared" si="153"/>
        <v>5.3758495219872974E-3</v>
      </c>
      <c r="AO372" s="32">
        <f t="shared" si="154"/>
        <v>286.97897503224789</v>
      </c>
      <c r="AP372" s="32">
        <f t="shared" si="155"/>
        <v>267463</v>
      </c>
      <c r="AQ372" s="32">
        <f t="shared" si="156"/>
        <v>5330</v>
      </c>
      <c r="AR372" s="32">
        <f t="shared" si="157"/>
        <v>8323.5</v>
      </c>
      <c r="AS372" s="32">
        <f t="shared" si="158"/>
        <v>261846</v>
      </c>
      <c r="AT372" s="36">
        <f t="shared" si="159"/>
        <v>267463</v>
      </c>
      <c r="AU372" s="33"/>
      <c r="AV372" s="33">
        <f t="shared" si="160"/>
        <v>1</v>
      </c>
      <c r="AX372">
        <v>267176</v>
      </c>
      <c r="AY372" s="71">
        <f t="shared" si="161"/>
        <v>1.0741982812827499E-3</v>
      </c>
    </row>
    <row r="373" spans="1:51" ht="15" customHeight="1" x14ac:dyDescent="0.25">
      <c r="A373">
        <v>36</v>
      </c>
      <c r="B373">
        <v>1800</v>
      </c>
      <c r="C373" t="s">
        <v>1963</v>
      </c>
      <c r="D373" t="s">
        <v>1964</v>
      </c>
      <c r="E373" s="39" t="s">
        <v>529</v>
      </c>
      <c r="F373" s="32">
        <v>13378</v>
      </c>
      <c r="G373" s="43">
        <v>57</v>
      </c>
      <c r="H373" s="47">
        <f t="shared" si="135"/>
        <v>1.7558748556724915</v>
      </c>
      <c r="I373">
        <v>10</v>
      </c>
      <c r="J373">
        <v>33</v>
      </c>
      <c r="K373" s="33">
        <f t="shared" si="136"/>
        <v>30.303000000000001</v>
      </c>
      <c r="L373" s="33">
        <v>118</v>
      </c>
      <c r="M373" s="33">
        <v>129</v>
      </c>
      <c r="N373" s="33">
        <v>100</v>
      </c>
      <c r="O373" s="33">
        <v>78</v>
      </c>
      <c r="P373" s="42">
        <v>56</v>
      </c>
      <c r="Q373" s="43">
        <v>58</v>
      </c>
      <c r="R373" s="40">
        <f t="shared" si="137"/>
        <v>129</v>
      </c>
      <c r="S373" s="34">
        <f t="shared" si="138"/>
        <v>55.81</v>
      </c>
      <c r="T373" s="43">
        <v>176400</v>
      </c>
      <c r="U373" s="43">
        <v>3997844</v>
      </c>
      <c r="V373" s="54">
        <f t="shared" si="139"/>
        <v>4.4123780000000004</v>
      </c>
      <c r="W373" s="32">
        <v>8</v>
      </c>
      <c r="X373">
        <v>50</v>
      </c>
      <c r="Y373">
        <f t="shared" si="140"/>
        <v>16</v>
      </c>
      <c r="Z373" s="46">
        <v>42573</v>
      </c>
      <c r="AA373" s="41">
        <v>1750</v>
      </c>
      <c r="AB373" s="33">
        <f t="shared" si="141"/>
        <v>0.42007800000000001</v>
      </c>
      <c r="AC373" s="33" t="str">
        <f t="shared" si="142"/>
        <v/>
      </c>
      <c r="AD373" s="33" t="str">
        <f t="shared" si="143"/>
        <v/>
      </c>
      <c r="AE373" s="62">
        <f t="shared" si="144"/>
        <v>584.31937049637293</v>
      </c>
      <c r="AF373" s="62">
        <f t="shared" si="145"/>
        <v>0</v>
      </c>
      <c r="AG373" s="62">
        <f t="shared" si="146"/>
        <v>0</v>
      </c>
      <c r="AH373" s="62" t="str">
        <f t="shared" si="147"/>
        <v/>
      </c>
      <c r="AI373" s="33" t="str">
        <f t="shared" si="148"/>
        <v/>
      </c>
      <c r="AJ373" s="33" t="str">
        <f t="shared" si="149"/>
        <v/>
      </c>
      <c r="AK373" s="34">
        <f t="shared" si="150"/>
        <v>584.32000000000005</v>
      </c>
      <c r="AL373" s="34">
        <f t="shared" si="151"/>
        <v>622.29999999999995</v>
      </c>
      <c r="AM373" s="32">
        <f t="shared" si="152"/>
        <v>17587</v>
      </c>
      <c r="AN373" s="35">
        <f t="shared" si="153"/>
        <v>5.3758495219872974E-3</v>
      </c>
      <c r="AO373" s="32">
        <f t="shared" si="154"/>
        <v>22.626950638044534</v>
      </c>
      <c r="AP373" s="32">
        <f t="shared" si="155"/>
        <v>13401</v>
      </c>
      <c r="AQ373" s="32">
        <f t="shared" si="156"/>
        <v>570</v>
      </c>
      <c r="AR373" s="32">
        <f t="shared" si="157"/>
        <v>87.5</v>
      </c>
      <c r="AS373" s="32">
        <f t="shared" si="158"/>
        <v>13291</v>
      </c>
      <c r="AT373" s="36">
        <f t="shared" si="159"/>
        <v>13401</v>
      </c>
      <c r="AU373" s="33"/>
      <c r="AV373" s="33">
        <f t="shared" si="160"/>
        <v>1</v>
      </c>
      <c r="AX373">
        <v>13378</v>
      </c>
      <c r="AY373" s="71">
        <f t="shared" si="161"/>
        <v>1.719240544177007E-3</v>
      </c>
    </row>
    <row r="374" spans="1:51" ht="15" customHeight="1" x14ac:dyDescent="0.25">
      <c r="A374">
        <v>36</v>
      </c>
      <c r="B374">
        <v>1900</v>
      </c>
      <c r="C374" t="s">
        <v>2059</v>
      </c>
      <c r="D374" t="s">
        <v>2060</v>
      </c>
      <c r="E374" s="39" t="s">
        <v>577</v>
      </c>
      <c r="F374" s="32">
        <v>58686</v>
      </c>
      <c r="G374" s="43">
        <v>152</v>
      </c>
      <c r="H374" s="47">
        <f t="shared" si="135"/>
        <v>2.1818435879447726</v>
      </c>
      <c r="I374">
        <v>42</v>
      </c>
      <c r="J374">
        <v>122</v>
      </c>
      <c r="K374" s="33">
        <f t="shared" si="136"/>
        <v>34.426200000000001</v>
      </c>
      <c r="L374" s="33">
        <v>351</v>
      </c>
      <c r="M374" s="33">
        <v>312</v>
      </c>
      <c r="N374" s="33">
        <v>283</v>
      </c>
      <c r="O374" s="33">
        <v>230</v>
      </c>
      <c r="P374" s="42">
        <v>200</v>
      </c>
      <c r="Q374" s="43">
        <v>155</v>
      </c>
      <c r="R374" s="40">
        <f t="shared" si="137"/>
        <v>351</v>
      </c>
      <c r="S374" s="34">
        <f t="shared" si="138"/>
        <v>56.7</v>
      </c>
      <c r="T374" s="43">
        <v>1503600</v>
      </c>
      <c r="U374" s="43">
        <v>8629495</v>
      </c>
      <c r="V374" s="54">
        <f t="shared" si="139"/>
        <v>17.423963000000001</v>
      </c>
      <c r="W374" s="32">
        <v>57</v>
      </c>
      <c r="X374">
        <v>182</v>
      </c>
      <c r="Y374">
        <f t="shared" si="140"/>
        <v>31.32</v>
      </c>
      <c r="Z374" s="46">
        <v>103366</v>
      </c>
      <c r="AA374" s="41">
        <v>65001</v>
      </c>
      <c r="AB374" s="33">
        <f t="shared" si="141"/>
        <v>0.42007800000000001</v>
      </c>
      <c r="AC374" s="33" t="str">
        <f t="shared" si="142"/>
        <v/>
      </c>
      <c r="AD374" s="33" t="str">
        <f t="shared" si="143"/>
        <v/>
      </c>
      <c r="AE374" s="62">
        <f t="shared" si="144"/>
        <v>678.40606617447759</v>
      </c>
      <c r="AF374" s="62">
        <f t="shared" si="145"/>
        <v>0</v>
      </c>
      <c r="AG374" s="62">
        <f t="shared" si="146"/>
        <v>0</v>
      </c>
      <c r="AH374" s="62" t="str">
        <f t="shared" si="147"/>
        <v/>
      </c>
      <c r="AI374" s="33" t="str">
        <f t="shared" si="148"/>
        <v/>
      </c>
      <c r="AJ374" s="33" t="str">
        <f t="shared" si="149"/>
        <v/>
      </c>
      <c r="AK374" s="34">
        <f t="shared" si="150"/>
        <v>678.41</v>
      </c>
      <c r="AL374" s="34">
        <f t="shared" si="151"/>
        <v>722.5</v>
      </c>
      <c r="AM374" s="32">
        <f t="shared" si="152"/>
        <v>66398</v>
      </c>
      <c r="AN374" s="35">
        <f t="shared" si="153"/>
        <v>5.3758495219872974E-3</v>
      </c>
      <c r="AO374" s="32">
        <f t="shared" si="154"/>
        <v>41.458551513566036</v>
      </c>
      <c r="AP374" s="32">
        <f t="shared" si="155"/>
        <v>58727</v>
      </c>
      <c r="AQ374" s="32">
        <f t="shared" si="156"/>
        <v>1520</v>
      </c>
      <c r="AR374" s="32">
        <f t="shared" si="157"/>
        <v>3250.05</v>
      </c>
      <c r="AS374" s="32">
        <f t="shared" si="158"/>
        <v>57166</v>
      </c>
      <c r="AT374" s="36">
        <f t="shared" si="159"/>
        <v>58727</v>
      </c>
      <c r="AU374" s="33"/>
      <c r="AV374" s="33">
        <f t="shared" si="160"/>
        <v>1</v>
      </c>
      <c r="AX374">
        <v>58686</v>
      </c>
      <c r="AY374" s="71">
        <f t="shared" si="161"/>
        <v>6.9863340490065775E-4</v>
      </c>
    </row>
    <row r="375" spans="1:51" ht="15" customHeight="1" x14ac:dyDescent="0.25">
      <c r="A375">
        <v>36</v>
      </c>
      <c r="B375">
        <v>2000</v>
      </c>
      <c r="C375" t="s">
        <v>2181</v>
      </c>
      <c r="D375" t="s">
        <v>2182</v>
      </c>
      <c r="E375" s="39" t="s">
        <v>638</v>
      </c>
      <c r="F375" s="32">
        <v>68660</v>
      </c>
      <c r="G375" s="43">
        <v>584</v>
      </c>
      <c r="H375" s="47">
        <f t="shared" si="135"/>
        <v>2.7664128471123997</v>
      </c>
      <c r="I375">
        <v>38</v>
      </c>
      <c r="J375">
        <v>287</v>
      </c>
      <c r="K375" s="33">
        <f t="shared" si="136"/>
        <v>13.240399999999999</v>
      </c>
      <c r="L375" s="33">
        <v>255</v>
      </c>
      <c r="M375" s="33">
        <v>237</v>
      </c>
      <c r="N375" s="33">
        <v>199</v>
      </c>
      <c r="O375" s="33">
        <v>188</v>
      </c>
      <c r="P375" s="42">
        <v>145</v>
      </c>
      <c r="Q375" s="43">
        <v>569</v>
      </c>
      <c r="R375" s="40">
        <f t="shared" si="137"/>
        <v>569</v>
      </c>
      <c r="S375" s="34">
        <f t="shared" si="138"/>
        <v>0</v>
      </c>
      <c r="T375" s="43">
        <v>18946100</v>
      </c>
      <c r="U375" s="43">
        <v>72724169</v>
      </c>
      <c r="V375" s="54">
        <f t="shared" si="139"/>
        <v>26.051998999999999</v>
      </c>
      <c r="W375" s="32">
        <v>122</v>
      </c>
      <c r="X375">
        <v>541</v>
      </c>
      <c r="Y375">
        <f t="shared" si="140"/>
        <v>22.55</v>
      </c>
      <c r="Z375" s="46">
        <v>920088</v>
      </c>
      <c r="AA375" s="41">
        <v>289998</v>
      </c>
      <c r="AB375" s="33">
        <f t="shared" si="141"/>
        <v>0.42007800000000001</v>
      </c>
      <c r="AC375" s="33" t="str">
        <f t="shared" si="142"/>
        <v/>
      </c>
      <c r="AD375" s="33" t="str">
        <f t="shared" si="143"/>
        <v/>
      </c>
      <c r="AE375" s="62">
        <f t="shared" si="144"/>
        <v>807.52397043164547</v>
      </c>
      <c r="AF375" s="62">
        <f t="shared" si="145"/>
        <v>0</v>
      </c>
      <c r="AG375" s="62">
        <f t="shared" si="146"/>
        <v>0</v>
      </c>
      <c r="AH375" s="62" t="str">
        <f t="shared" si="147"/>
        <v/>
      </c>
      <c r="AI375" s="33" t="str">
        <f t="shared" si="148"/>
        <v/>
      </c>
      <c r="AJ375" s="33" t="str">
        <f t="shared" si="149"/>
        <v/>
      </c>
      <c r="AK375" s="34">
        <f t="shared" si="150"/>
        <v>807.52</v>
      </c>
      <c r="AL375" s="34">
        <f t="shared" si="151"/>
        <v>860</v>
      </c>
      <c r="AM375" s="32">
        <f t="shared" si="152"/>
        <v>115731</v>
      </c>
      <c r="AN375" s="35">
        <f t="shared" si="153"/>
        <v>5.3758495219872974E-3</v>
      </c>
      <c r="AO375" s="32">
        <f t="shared" si="154"/>
        <v>253.04661284946408</v>
      </c>
      <c r="AP375" s="32">
        <f t="shared" si="155"/>
        <v>68913</v>
      </c>
      <c r="AQ375" s="32">
        <f t="shared" si="156"/>
        <v>5840</v>
      </c>
      <c r="AR375" s="32">
        <f t="shared" si="157"/>
        <v>14499.900000000001</v>
      </c>
      <c r="AS375" s="32">
        <f t="shared" si="158"/>
        <v>62820</v>
      </c>
      <c r="AT375" s="36">
        <f t="shared" si="159"/>
        <v>68913</v>
      </c>
      <c r="AU375" s="33"/>
      <c r="AV375" s="33">
        <f t="shared" si="160"/>
        <v>1</v>
      </c>
      <c r="AX375">
        <v>68660</v>
      </c>
      <c r="AY375" s="71">
        <f t="shared" si="161"/>
        <v>3.6848237692979902E-3</v>
      </c>
    </row>
    <row r="376" spans="1:51" ht="15" customHeight="1" x14ac:dyDescent="0.25">
      <c r="A376">
        <v>37</v>
      </c>
      <c r="B376">
        <v>100</v>
      </c>
      <c r="C376" t="s">
        <v>1011</v>
      </c>
      <c r="D376" t="s">
        <v>1012</v>
      </c>
      <c r="E376" s="39" t="s">
        <v>55</v>
      </c>
      <c r="F376" s="32">
        <v>45806</v>
      </c>
      <c r="G376" s="43">
        <v>148</v>
      </c>
      <c r="H376" s="47">
        <f t="shared" si="135"/>
        <v>2.1702617153949575</v>
      </c>
      <c r="I376">
        <v>31</v>
      </c>
      <c r="J376">
        <v>79</v>
      </c>
      <c r="K376" s="33">
        <f t="shared" si="136"/>
        <v>39.240499999999997</v>
      </c>
      <c r="L376" s="33">
        <v>263</v>
      </c>
      <c r="M376" s="33">
        <v>290</v>
      </c>
      <c r="N376" s="33">
        <v>247</v>
      </c>
      <c r="O376" s="33">
        <v>205</v>
      </c>
      <c r="P376" s="42">
        <v>168</v>
      </c>
      <c r="Q376" s="43">
        <v>148</v>
      </c>
      <c r="R376" s="40">
        <f t="shared" si="137"/>
        <v>290</v>
      </c>
      <c r="S376" s="34">
        <f t="shared" si="138"/>
        <v>48.97</v>
      </c>
      <c r="T376" s="43">
        <v>5027200</v>
      </c>
      <c r="U376" s="43">
        <v>9913304</v>
      </c>
      <c r="V376" s="54">
        <f t="shared" si="139"/>
        <v>50.711649999999999</v>
      </c>
      <c r="W376" s="32">
        <v>37</v>
      </c>
      <c r="X376">
        <v>152</v>
      </c>
      <c r="Y376">
        <f t="shared" si="140"/>
        <v>24.34</v>
      </c>
      <c r="Z376" s="46">
        <v>142520</v>
      </c>
      <c r="AA376" s="41">
        <v>89734</v>
      </c>
      <c r="AB376" s="33">
        <f t="shared" si="141"/>
        <v>0.42007800000000001</v>
      </c>
      <c r="AC376" s="33" t="str">
        <f t="shared" si="142"/>
        <v/>
      </c>
      <c r="AD376" s="33" t="str">
        <f t="shared" si="143"/>
        <v/>
      </c>
      <c r="AE376" s="62">
        <f t="shared" si="144"/>
        <v>675.84789691129208</v>
      </c>
      <c r="AF376" s="62">
        <f t="shared" si="145"/>
        <v>0</v>
      </c>
      <c r="AG376" s="62">
        <f t="shared" si="146"/>
        <v>0</v>
      </c>
      <c r="AH376" s="62" t="str">
        <f t="shared" si="147"/>
        <v/>
      </c>
      <c r="AI376" s="33" t="str">
        <f t="shared" si="148"/>
        <v/>
      </c>
      <c r="AJ376" s="33" t="str">
        <f t="shared" si="149"/>
        <v/>
      </c>
      <c r="AK376" s="34">
        <f t="shared" si="150"/>
        <v>675.85</v>
      </c>
      <c r="AL376" s="34">
        <f t="shared" si="151"/>
        <v>719.78</v>
      </c>
      <c r="AM376" s="32">
        <f t="shared" si="152"/>
        <v>46658</v>
      </c>
      <c r="AN376" s="35">
        <f t="shared" si="153"/>
        <v>5.3758495219872974E-3</v>
      </c>
      <c r="AO376" s="32">
        <f t="shared" si="154"/>
        <v>4.580223792733177</v>
      </c>
      <c r="AP376" s="32">
        <f t="shared" si="155"/>
        <v>45811</v>
      </c>
      <c r="AQ376" s="32">
        <f t="shared" si="156"/>
        <v>1480</v>
      </c>
      <c r="AR376" s="32">
        <f t="shared" si="157"/>
        <v>4486.7</v>
      </c>
      <c r="AS376" s="32">
        <f t="shared" si="158"/>
        <v>44326</v>
      </c>
      <c r="AT376" s="36">
        <f t="shared" si="159"/>
        <v>45811</v>
      </c>
      <c r="AU376" s="33"/>
      <c r="AV376" s="33">
        <f t="shared" si="160"/>
        <v>1</v>
      </c>
      <c r="AX376">
        <v>45806</v>
      </c>
      <c r="AY376" s="71">
        <f t="shared" si="161"/>
        <v>1.091560057634371E-4</v>
      </c>
    </row>
    <row r="377" spans="1:51" ht="15" customHeight="1" x14ac:dyDescent="0.25">
      <c r="A377">
        <v>37</v>
      </c>
      <c r="B377">
        <v>200</v>
      </c>
      <c r="C377" t="s">
        <v>1069</v>
      </c>
      <c r="D377" t="s">
        <v>1070</v>
      </c>
      <c r="E377" s="39" t="s">
        <v>84</v>
      </c>
      <c r="F377" s="32">
        <v>58060</v>
      </c>
      <c r="G377" s="43">
        <v>141</v>
      </c>
      <c r="H377" s="47">
        <f t="shared" si="135"/>
        <v>2.1492191126553797</v>
      </c>
      <c r="I377">
        <v>77</v>
      </c>
      <c r="J377">
        <v>113</v>
      </c>
      <c r="K377" s="33">
        <f t="shared" si="136"/>
        <v>68.141599999999997</v>
      </c>
      <c r="L377" s="33">
        <v>311</v>
      </c>
      <c r="M377" s="33">
        <v>329</v>
      </c>
      <c r="N377" s="33">
        <v>251</v>
      </c>
      <c r="O377" s="33">
        <v>210</v>
      </c>
      <c r="P377" s="42">
        <v>175</v>
      </c>
      <c r="Q377" s="43">
        <v>141</v>
      </c>
      <c r="R377" s="40">
        <f t="shared" si="137"/>
        <v>329</v>
      </c>
      <c r="S377" s="34">
        <f t="shared" si="138"/>
        <v>57.14</v>
      </c>
      <c r="T377" s="43">
        <v>758700</v>
      </c>
      <c r="U377" s="43">
        <v>5508167</v>
      </c>
      <c r="V377" s="54">
        <f t="shared" si="139"/>
        <v>13.774092</v>
      </c>
      <c r="W377" s="32">
        <v>32</v>
      </c>
      <c r="X377">
        <v>186</v>
      </c>
      <c r="Y377">
        <f t="shared" si="140"/>
        <v>17.2</v>
      </c>
      <c r="Z377" s="46">
        <v>56847</v>
      </c>
      <c r="AA377" s="41">
        <v>145002</v>
      </c>
      <c r="AB377" s="33">
        <f t="shared" si="141"/>
        <v>0.42007800000000001</v>
      </c>
      <c r="AC377" s="33" t="str">
        <f t="shared" si="142"/>
        <v/>
      </c>
      <c r="AD377" s="33" t="str">
        <f t="shared" si="143"/>
        <v/>
      </c>
      <c r="AE377" s="62">
        <f t="shared" si="144"/>
        <v>671.20006994598236</v>
      </c>
      <c r="AF377" s="62">
        <f t="shared" si="145"/>
        <v>0</v>
      </c>
      <c r="AG377" s="62">
        <f t="shared" si="146"/>
        <v>0</v>
      </c>
      <c r="AH377" s="62" t="str">
        <f t="shared" si="147"/>
        <v/>
      </c>
      <c r="AI377" s="33" t="str">
        <f t="shared" si="148"/>
        <v/>
      </c>
      <c r="AJ377" s="33" t="str">
        <f t="shared" si="149"/>
        <v/>
      </c>
      <c r="AK377" s="34">
        <f t="shared" si="150"/>
        <v>671.2</v>
      </c>
      <c r="AL377" s="34">
        <f t="shared" si="151"/>
        <v>714.82</v>
      </c>
      <c r="AM377" s="32">
        <f t="shared" si="152"/>
        <v>76909</v>
      </c>
      <c r="AN377" s="35">
        <f t="shared" si="153"/>
        <v>5.3758495219872974E-3</v>
      </c>
      <c r="AO377" s="32">
        <f t="shared" si="154"/>
        <v>101.32938763993857</v>
      </c>
      <c r="AP377" s="32">
        <f t="shared" si="155"/>
        <v>58161</v>
      </c>
      <c r="AQ377" s="32">
        <f t="shared" si="156"/>
        <v>1410</v>
      </c>
      <c r="AR377" s="32">
        <f t="shared" si="157"/>
        <v>7250.1</v>
      </c>
      <c r="AS377" s="32">
        <f t="shared" si="158"/>
        <v>56650</v>
      </c>
      <c r="AT377" s="36">
        <f t="shared" si="159"/>
        <v>58161</v>
      </c>
      <c r="AU377" s="33"/>
      <c r="AV377" s="33">
        <f t="shared" si="160"/>
        <v>1</v>
      </c>
      <c r="AX377">
        <v>58060</v>
      </c>
      <c r="AY377" s="71">
        <f t="shared" si="161"/>
        <v>1.7395797450912849E-3</v>
      </c>
    </row>
    <row r="378" spans="1:51" ht="15" customHeight="1" x14ac:dyDescent="0.25">
      <c r="A378">
        <v>37</v>
      </c>
      <c r="B378">
        <v>300</v>
      </c>
      <c r="C378" t="s">
        <v>1279</v>
      </c>
      <c r="D378" t="s">
        <v>1280</v>
      </c>
      <c r="E378" s="39" t="s">
        <v>188</v>
      </c>
      <c r="F378" s="32">
        <v>666699</v>
      </c>
      <c r="G378" s="43">
        <v>1466</v>
      </c>
      <c r="H378" s="47">
        <f t="shared" si="135"/>
        <v>3.166133970305109</v>
      </c>
      <c r="I378">
        <v>266</v>
      </c>
      <c r="J378">
        <v>693</v>
      </c>
      <c r="K378" s="33">
        <f t="shared" si="136"/>
        <v>38.383800000000001</v>
      </c>
      <c r="L378" s="33">
        <v>1699</v>
      </c>
      <c r="M378" s="33">
        <v>1901</v>
      </c>
      <c r="N378" s="33">
        <v>1626</v>
      </c>
      <c r="O378" s="33">
        <v>1539</v>
      </c>
      <c r="P378" s="40">
        <v>1540</v>
      </c>
      <c r="Q378" s="43">
        <v>1466</v>
      </c>
      <c r="R378" s="40">
        <f t="shared" si="137"/>
        <v>1901</v>
      </c>
      <c r="S378" s="34">
        <f t="shared" si="138"/>
        <v>22.88</v>
      </c>
      <c r="T378" s="43">
        <v>19161500</v>
      </c>
      <c r="U378" s="43">
        <v>87939634</v>
      </c>
      <c r="V378" s="54">
        <f t="shared" si="139"/>
        <v>21.789379</v>
      </c>
      <c r="W378" s="32">
        <v>376</v>
      </c>
      <c r="X378">
        <v>1441</v>
      </c>
      <c r="Y378">
        <f t="shared" si="140"/>
        <v>26.09</v>
      </c>
      <c r="Z378" s="46">
        <v>981447</v>
      </c>
      <c r="AA378" s="41">
        <v>1555410</v>
      </c>
      <c r="AB378" s="33">
        <f t="shared" si="141"/>
        <v>0.42007800000000001</v>
      </c>
      <c r="AC378" s="33" t="str">
        <f t="shared" si="142"/>
        <v/>
      </c>
      <c r="AD378" s="33" t="str">
        <f t="shared" si="143"/>
        <v/>
      </c>
      <c r="AE378" s="62">
        <f t="shared" si="144"/>
        <v>895.81317295908161</v>
      </c>
      <c r="AF378" s="62">
        <f t="shared" si="145"/>
        <v>0</v>
      </c>
      <c r="AG378" s="62">
        <f t="shared" si="146"/>
        <v>0</v>
      </c>
      <c r="AH378" s="62" t="str">
        <f t="shared" si="147"/>
        <v/>
      </c>
      <c r="AI378" s="33" t="str">
        <f t="shared" si="148"/>
        <v/>
      </c>
      <c r="AJ378" s="33" t="str">
        <f t="shared" si="149"/>
        <v/>
      </c>
      <c r="AK378" s="34">
        <f t="shared" si="150"/>
        <v>895.81</v>
      </c>
      <c r="AL378" s="34">
        <f t="shared" si="151"/>
        <v>954.03</v>
      </c>
      <c r="AM378" s="32">
        <f t="shared" si="152"/>
        <v>986324</v>
      </c>
      <c r="AN378" s="35">
        <f t="shared" si="153"/>
        <v>5.3758495219872974E-3</v>
      </c>
      <c r="AO378" s="32">
        <f t="shared" si="154"/>
        <v>1718.2559034651899</v>
      </c>
      <c r="AP378" s="32">
        <f t="shared" si="155"/>
        <v>668417</v>
      </c>
      <c r="AQ378" s="32">
        <f t="shared" si="156"/>
        <v>14660</v>
      </c>
      <c r="AR378" s="32">
        <f t="shared" si="157"/>
        <v>77770.5</v>
      </c>
      <c r="AS378" s="32">
        <f t="shared" si="158"/>
        <v>652039</v>
      </c>
      <c r="AT378" s="36">
        <f t="shared" si="159"/>
        <v>668417</v>
      </c>
      <c r="AU378" s="33"/>
      <c r="AV378" s="33">
        <f t="shared" si="160"/>
        <v>1</v>
      </c>
      <c r="AX378">
        <v>666699</v>
      </c>
      <c r="AY378" s="71">
        <f t="shared" si="161"/>
        <v>2.5768750215614542E-3</v>
      </c>
    </row>
    <row r="379" spans="1:51" ht="15" customHeight="1" x14ac:dyDescent="0.25">
      <c r="A379">
        <v>37</v>
      </c>
      <c r="B379">
        <v>400</v>
      </c>
      <c r="C379" t="s">
        <v>1843</v>
      </c>
      <c r="D379" t="s">
        <v>1844</v>
      </c>
      <c r="E379" s="39" t="s">
        <v>469</v>
      </c>
      <c r="F379" s="32">
        <v>6106</v>
      </c>
      <c r="G379" s="43">
        <v>28</v>
      </c>
      <c r="H379" s="47">
        <f t="shared" si="135"/>
        <v>1.4471580313422192</v>
      </c>
      <c r="I379">
        <v>6</v>
      </c>
      <c r="J379">
        <v>15</v>
      </c>
      <c r="K379" s="33">
        <f t="shared" si="136"/>
        <v>40</v>
      </c>
      <c r="L379" s="33">
        <v>75</v>
      </c>
      <c r="M379" s="33">
        <v>52</v>
      </c>
      <c r="N379" s="33">
        <v>42</v>
      </c>
      <c r="O379" s="33">
        <v>26</v>
      </c>
      <c r="P379" s="42">
        <v>47</v>
      </c>
      <c r="Q379" s="43">
        <v>31</v>
      </c>
      <c r="R379" s="40">
        <f t="shared" si="137"/>
        <v>75</v>
      </c>
      <c r="S379" s="34">
        <f t="shared" si="138"/>
        <v>62.67</v>
      </c>
      <c r="T379" s="43">
        <v>1240200</v>
      </c>
      <c r="U379" s="43">
        <v>2647580</v>
      </c>
      <c r="V379" s="54">
        <f t="shared" si="139"/>
        <v>46.842776999999998</v>
      </c>
      <c r="W379" s="32">
        <v>15</v>
      </c>
      <c r="X379">
        <v>21</v>
      </c>
      <c r="Y379">
        <f t="shared" si="140"/>
        <v>71.430000000000007</v>
      </c>
      <c r="Z379" s="46">
        <v>36210</v>
      </c>
      <c r="AA379" s="41">
        <v>15500</v>
      </c>
      <c r="AB379" s="33">
        <f t="shared" si="141"/>
        <v>0.42007800000000001</v>
      </c>
      <c r="AC379" s="33" t="str">
        <f t="shared" si="142"/>
        <v/>
      </c>
      <c r="AD379" s="33" t="str">
        <f t="shared" si="143"/>
        <v/>
      </c>
      <c r="AE379" s="62">
        <f t="shared" si="144"/>
        <v>516.13092448877535</v>
      </c>
      <c r="AF379" s="62">
        <f t="shared" si="145"/>
        <v>0</v>
      </c>
      <c r="AG379" s="62">
        <f t="shared" si="146"/>
        <v>0</v>
      </c>
      <c r="AH379" s="62" t="str">
        <f t="shared" si="147"/>
        <v/>
      </c>
      <c r="AI379" s="33" t="str">
        <f t="shared" si="148"/>
        <v/>
      </c>
      <c r="AJ379" s="33" t="str">
        <f t="shared" si="149"/>
        <v/>
      </c>
      <c r="AK379" s="34">
        <f t="shared" si="150"/>
        <v>516.13</v>
      </c>
      <c r="AL379" s="34">
        <f t="shared" si="151"/>
        <v>549.66999999999996</v>
      </c>
      <c r="AM379" s="32">
        <f t="shared" si="152"/>
        <v>180</v>
      </c>
      <c r="AN379" s="35">
        <f t="shared" si="153"/>
        <v>5.3758495219872974E-3</v>
      </c>
      <c r="AO379" s="32">
        <f t="shared" si="154"/>
        <v>-31.857284267296723</v>
      </c>
      <c r="AP379" s="32">
        <f t="shared" si="155"/>
        <v>180</v>
      </c>
      <c r="AQ379" s="32">
        <f t="shared" si="156"/>
        <v>280</v>
      </c>
      <c r="AR379" s="32">
        <f t="shared" si="157"/>
        <v>775</v>
      </c>
      <c r="AS379" s="32">
        <f t="shared" si="158"/>
        <v>5826</v>
      </c>
      <c r="AT379" s="36">
        <f t="shared" si="159"/>
        <v>5826</v>
      </c>
      <c r="AU379" s="33"/>
      <c r="AV379" s="33">
        <f t="shared" si="160"/>
        <v>1</v>
      </c>
      <c r="AX379">
        <v>6106</v>
      </c>
      <c r="AY379" s="71">
        <f t="shared" si="161"/>
        <v>-4.5856534556174257E-2</v>
      </c>
    </row>
    <row r="380" spans="1:51" ht="15" customHeight="1" x14ac:dyDescent="0.25">
      <c r="A380">
        <v>37</v>
      </c>
      <c r="B380">
        <v>500</v>
      </c>
      <c r="C380" t="s">
        <v>1859</v>
      </c>
      <c r="D380" t="s">
        <v>1860</v>
      </c>
      <c r="E380" s="39" t="s">
        <v>477</v>
      </c>
      <c r="F380" s="32">
        <v>809884</v>
      </c>
      <c r="G380" s="43">
        <v>1522</v>
      </c>
      <c r="H380" s="47">
        <f t="shared" si="135"/>
        <v>3.182414652434554</v>
      </c>
      <c r="I380">
        <v>309</v>
      </c>
      <c r="J380">
        <v>914</v>
      </c>
      <c r="K380" s="33">
        <f t="shared" si="136"/>
        <v>33.807400000000001</v>
      </c>
      <c r="L380" s="33">
        <v>2242</v>
      </c>
      <c r="M380" s="33">
        <v>2212</v>
      </c>
      <c r="N380" s="33">
        <v>1951</v>
      </c>
      <c r="O380" s="33">
        <v>1768</v>
      </c>
      <c r="P380" s="40">
        <v>1551</v>
      </c>
      <c r="Q380" s="43">
        <v>1518</v>
      </c>
      <c r="R380" s="40">
        <f t="shared" si="137"/>
        <v>2242</v>
      </c>
      <c r="S380" s="34">
        <f t="shared" si="138"/>
        <v>32.11</v>
      </c>
      <c r="T380" s="43">
        <v>10755600</v>
      </c>
      <c r="U380" s="43">
        <v>69394042</v>
      </c>
      <c r="V380" s="54">
        <f t="shared" si="139"/>
        <v>15.499313000000001</v>
      </c>
      <c r="W380" s="32">
        <v>527</v>
      </c>
      <c r="X380">
        <v>1507</v>
      </c>
      <c r="Y380">
        <f t="shared" si="140"/>
        <v>34.97</v>
      </c>
      <c r="Z380" s="46">
        <v>747915</v>
      </c>
      <c r="AA380" s="41">
        <v>980118</v>
      </c>
      <c r="AB380" s="33">
        <f t="shared" si="141"/>
        <v>0.42007800000000001</v>
      </c>
      <c r="AC380" s="33" t="str">
        <f t="shared" si="142"/>
        <v/>
      </c>
      <c r="AD380" s="33" t="str">
        <f t="shared" si="143"/>
        <v/>
      </c>
      <c r="AE380" s="62">
        <f t="shared" si="144"/>
        <v>899.40920118578697</v>
      </c>
      <c r="AF380" s="62">
        <f t="shared" si="145"/>
        <v>0</v>
      </c>
      <c r="AG380" s="62">
        <f t="shared" si="146"/>
        <v>0</v>
      </c>
      <c r="AH380" s="62" t="str">
        <f t="shared" si="147"/>
        <v/>
      </c>
      <c r="AI380" s="33" t="str">
        <f t="shared" si="148"/>
        <v/>
      </c>
      <c r="AJ380" s="33" t="str">
        <f t="shared" si="149"/>
        <v/>
      </c>
      <c r="AK380" s="34">
        <f t="shared" si="150"/>
        <v>899.41</v>
      </c>
      <c r="AL380" s="34">
        <f t="shared" si="151"/>
        <v>957.87</v>
      </c>
      <c r="AM380" s="32">
        <f t="shared" si="152"/>
        <v>1143696</v>
      </c>
      <c r="AN380" s="35">
        <f t="shared" si="153"/>
        <v>5.3758495219872974E-3</v>
      </c>
      <c r="AO380" s="32">
        <f t="shared" si="154"/>
        <v>1794.5230806336237</v>
      </c>
      <c r="AP380" s="32">
        <f t="shared" si="155"/>
        <v>811679</v>
      </c>
      <c r="AQ380" s="32">
        <f t="shared" si="156"/>
        <v>15220</v>
      </c>
      <c r="AR380" s="32">
        <f t="shared" si="157"/>
        <v>49005.9</v>
      </c>
      <c r="AS380" s="32">
        <f t="shared" si="158"/>
        <v>794664</v>
      </c>
      <c r="AT380" s="36">
        <f t="shared" si="159"/>
        <v>811679</v>
      </c>
      <c r="AU380" s="33"/>
      <c r="AV380" s="33">
        <f t="shared" si="160"/>
        <v>1</v>
      </c>
      <c r="AX380">
        <v>809884</v>
      </c>
      <c r="AY380" s="71">
        <f t="shared" si="161"/>
        <v>2.2163667883301806E-3</v>
      </c>
    </row>
    <row r="381" spans="1:51" ht="15" customHeight="1" x14ac:dyDescent="0.25">
      <c r="A381">
        <v>37</v>
      </c>
      <c r="B381">
        <v>600</v>
      </c>
      <c r="C381" t="s">
        <v>1891</v>
      </c>
      <c r="D381" t="s">
        <v>1892</v>
      </c>
      <c r="E381" s="39" t="s">
        <v>493</v>
      </c>
      <c r="F381" s="32">
        <v>53038</v>
      </c>
      <c r="G381" s="43">
        <v>116</v>
      </c>
      <c r="H381" s="47">
        <f t="shared" si="135"/>
        <v>2.0644579892269186</v>
      </c>
      <c r="I381">
        <v>49</v>
      </c>
      <c r="J381">
        <v>82</v>
      </c>
      <c r="K381" s="33">
        <f t="shared" si="136"/>
        <v>59.756100000000004</v>
      </c>
      <c r="L381" s="33">
        <v>264</v>
      </c>
      <c r="M381" s="33">
        <v>279</v>
      </c>
      <c r="N381" s="33">
        <v>211</v>
      </c>
      <c r="O381" s="33">
        <v>174</v>
      </c>
      <c r="P381" s="42">
        <v>162</v>
      </c>
      <c r="Q381" s="43">
        <v>116</v>
      </c>
      <c r="R381" s="40">
        <f t="shared" si="137"/>
        <v>279</v>
      </c>
      <c r="S381" s="34">
        <f t="shared" si="138"/>
        <v>58.42</v>
      </c>
      <c r="T381" s="43">
        <v>383300</v>
      </c>
      <c r="U381" s="43">
        <v>4071266</v>
      </c>
      <c r="V381" s="54">
        <f t="shared" si="139"/>
        <v>9.4147619999999996</v>
      </c>
      <c r="W381" s="32">
        <v>54</v>
      </c>
      <c r="X381">
        <v>172</v>
      </c>
      <c r="Y381">
        <f t="shared" si="140"/>
        <v>31.4</v>
      </c>
      <c r="Z381" s="46">
        <v>40921</v>
      </c>
      <c r="AA381" s="41">
        <v>60988</v>
      </c>
      <c r="AB381" s="33">
        <f t="shared" si="141"/>
        <v>0.42007800000000001</v>
      </c>
      <c r="AC381" s="33" t="str">
        <f t="shared" si="142"/>
        <v/>
      </c>
      <c r="AD381" s="33" t="str">
        <f t="shared" si="143"/>
        <v/>
      </c>
      <c r="AE381" s="62">
        <f t="shared" si="144"/>
        <v>652.47828728647414</v>
      </c>
      <c r="AF381" s="62">
        <f t="shared" si="145"/>
        <v>0</v>
      </c>
      <c r="AG381" s="62">
        <f t="shared" si="146"/>
        <v>0</v>
      </c>
      <c r="AH381" s="62" t="str">
        <f t="shared" si="147"/>
        <v/>
      </c>
      <c r="AI381" s="33" t="str">
        <f t="shared" si="148"/>
        <v/>
      </c>
      <c r="AJ381" s="33" t="str">
        <f t="shared" si="149"/>
        <v/>
      </c>
      <c r="AK381" s="34">
        <f t="shared" si="150"/>
        <v>652.48</v>
      </c>
      <c r="AL381" s="34">
        <f t="shared" si="151"/>
        <v>694.89</v>
      </c>
      <c r="AM381" s="32">
        <f t="shared" si="152"/>
        <v>63417</v>
      </c>
      <c r="AN381" s="35">
        <f t="shared" si="153"/>
        <v>5.3758495219872974E-3</v>
      </c>
      <c r="AO381" s="32">
        <f t="shared" si="154"/>
        <v>55.795942188706157</v>
      </c>
      <c r="AP381" s="32">
        <f t="shared" si="155"/>
        <v>53094</v>
      </c>
      <c r="AQ381" s="32">
        <f t="shared" si="156"/>
        <v>1160</v>
      </c>
      <c r="AR381" s="32">
        <f t="shared" si="157"/>
        <v>3049.4</v>
      </c>
      <c r="AS381" s="32">
        <f t="shared" si="158"/>
        <v>51878</v>
      </c>
      <c r="AT381" s="36">
        <f t="shared" si="159"/>
        <v>53094</v>
      </c>
      <c r="AU381" s="33"/>
      <c r="AV381" s="33">
        <f t="shared" si="160"/>
        <v>1</v>
      </c>
      <c r="AX381">
        <v>53038</v>
      </c>
      <c r="AY381" s="71">
        <f t="shared" si="161"/>
        <v>1.0558467513857989E-3</v>
      </c>
    </row>
    <row r="382" spans="1:51" ht="15" customHeight="1" x14ac:dyDescent="0.25">
      <c r="A382">
        <v>37</v>
      </c>
      <c r="B382">
        <v>700</v>
      </c>
      <c r="C382" t="s">
        <v>2005</v>
      </c>
      <c r="D382" t="s">
        <v>2006</v>
      </c>
      <c r="E382" s="39" t="s">
        <v>550</v>
      </c>
      <c r="F382" s="32">
        <v>13222</v>
      </c>
      <c r="G382" s="43">
        <v>66</v>
      </c>
      <c r="H382" s="47">
        <f t="shared" si="135"/>
        <v>1.8195439355418688</v>
      </c>
      <c r="I382">
        <v>19</v>
      </c>
      <c r="J382">
        <v>29</v>
      </c>
      <c r="K382" s="33">
        <f t="shared" si="136"/>
        <v>65.517200000000003</v>
      </c>
      <c r="L382" s="33">
        <v>126</v>
      </c>
      <c r="M382" s="33">
        <v>115</v>
      </c>
      <c r="N382" s="33">
        <v>83</v>
      </c>
      <c r="O382" s="33">
        <v>83</v>
      </c>
      <c r="P382" s="42">
        <v>72</v>
      </c>
      <c r="Q382" s="43">
        <v>65</v>
      </c>
      <c r="R382" s="40">
        <f t="shared" si="137"/>
        <v>126</v>
      </c>
      <c r="S382" s="34">
        <f t="shared" si="138"/>
        <v>47.62</v>
      </c>
      <c r="T382" s="43">
        <v>2541500</v>
      </c>
      <c r="U382" s="43">
        <v>3768192</v>
      </c>
      <c r="V382" s="54">
        <f t="shared" si="139"/>
        <v>67.446139000000002</v>
      </c>
      <c r="W382" s="32">
        <v>10</v>
      </c>
      <c r="X382">
        <v>50</v>
      </c>
      <c r="Y382">
        <f t="shared" si="140"/>
        <v>20</v>
      </c>
      <c r="Z382" s="46">
        <v>61209</v>
      </c>
      <c r="AA382" s="41">
        <v>22542</v>
      </c>
      <c r="AB382" s="33">
        <f t="shared" si="141"/>
        <v>0.42007800000000001</v>
      </c>
      <c r="AC382" s="33" t="str">
        <f t="shared" si="142"/>
        <v/>
      </c>
      <c r="AD382" s="33" t="str">
        <f t="shared" si="143"/>
        <v/>
      </c>
      <c r="AE382" s="62">
        <f t="shared" si="144"/>
        <v>598.38240585068138</v>
      </c>
      <c r="AF382" s="62">
        <f t="shared" si="145"/>
        <v>0</v>
      </c>
      <c r="AG382" s="62">
        <f t="shared" si="146"/>
        <v>0</v>
      </c>
      <c r="AH382" s="62" t="str">
        <f t="shared" si="147"/>
        <v/>
      </c>
      <c r="AI382" s="33" t="str">
        <f t="shared" si="148"/>
        <v/>
      </c>
      <c r="AJ382" s="33" t="str">
        <f t="shared" si="149"/>
        <v/>
      </c>
      <c r="AK382" s="34">
        <f t="shared" si="150"/>
        <v>598.38</v>
      </c>
      <c r="AL382" s="34">
        <f t="shared" si="151"/>
        <v>637.27</v>
      </c>
      <c r="AM382" s="32">
        <f t="shared" si="152"/>
        <v>16347</v>
      </c>
      <c r="AN382" s="35">
        <f t="shared" si="153"/>
        <v>5.3758495219872974E-3</v>
      </c>
      <c r="AO382" s="32">
        <f t="shared" si="154"/>
        <v>16.799529756210305</v>
      </c>
      <c r="AP382" s="32">
        <f t="shared" si="155"/>
        <v>13239</v>
      </c>
      <c r="AQ382" s="32">
        <f t="shared" si="156"/>
        <v>660</v>
      </c>
      <c r="AR382" s="32">
        <f t="shared" si="157"/>
        <v>1127.1000000000001</v>
      </c>
      <c r="AS382" s="32">
        <f t="shared" si="158"/>
        <v>12562</v>
      </c>
      <c r="AT382" s="36">
        <f t="shared" si="159"/>
        <v>13239</v>
      </c>
      <c r="AU382" s="33"/>
      <c r="AV382" s="33">
        <f t="shared" si="160"/>
        <v>1</v>
      </c>
      <c r="AX382">
        <v>13222</v>
      </c>
      <c r="AY382" s="71">
        <f t="shared" si="161"/>
        <v>1.2857358947209196E-3</v>
      </c>
    </row>
    <row r="383" spans="1:51" ht="15" customHeight="1" x14ac:dyDescent="0.25">
      <c r="A383">
        <v>38</v>
      </c>
      <c r="B383">
        <v>100</v>
      </c>
      <c r="C383" t="s">
        <v>997</v>
      </c>
      <c r="D383" t="s">
        <v>998</v>
      </c>
      <c r="E383" s="39" t="s">
        <v>48</v>
      </c>
      <c r="F383" s="32">
        <v>0</v>
      </c>
      <c r="G383" s="43">
        <v>125</v>
      </c>
      <c r="H383" s="47">
        <f t="shared" si="135"/>
        <v>2.0969100130080562</v>
      </c>
      <c r="I383">
        <v>8</v>
      </c>
      <c r="J383">
        <v>73</v>
      </c>
      <c r="K383" s="33">
        <f t="shared" si="136"/>
        <v>10.9589</v>
      </c>
      <c r="L383" s="33">
        <v>362</v>
      </c>
      <c r="M383" s="33">
        <v>283</v>
      </c>
      <c r="N383" s="33">
        <v>147</v>
      </c>
      <c r="O383" s="33">
        <v>175</v>
      </c>
      <c r="P383" s="42">
        <v>181</v>
      </c>
      <c r="Q383" s="43">
        <v>120</v>
      </c>
      <c r="R383" s="40">
        <f t="shared" si="137"/>
        <v>362</v>
      </c>
      <c r="S383" s="34">
        <f t="shared" si="138"/>
        <v>65.47</v>
      </c>
      <c r="T383" s="43">
        <v>7368300</v>
      </c>
      <c r="U383" s="43">
        <v>60239774</v>
      </c>
      <c r="V383" s="54">
        <f t="shared" si="139"/>
        <v>12.231619999999999</v>
      </c>
      <c r="W383" s="32">
        <v>31</v>
      </c>
      <c r="X383">
        <v>90</v>
      </c>
      <c r="Y383">
        <f t="shared" si="140"/>
        <v>34.44</v>
      </c>
      <c r="Z383" s="46">
        <v>684407</v>
      </c>
      <c r="AA383" s="41">
        <v>335337.88</v>
      </c>
      <c r="AB383" s="33">
        <f t="shared" si="141"/>
        <v>0.42007800000000001</v>
      </c>
      <c r="AC383" s="33" t="str">
        <f t="shared" si="142"/>
        <v/>
      </c>
      <c r="AD383" s="33" t="str">
        <f t="shared" si="143"/>
        <v/>
      </c>
      <c r="AE383" s="62">
        <f t="shared" si="144"/>
        <v>659.64619294318049</v>
      </c>
      <c r="AF383" s="62">
        <f t="shared" si="145"/>
        <v>0</v>
      </c>
      <c r="AG383" s="62">
        <f t="shared" si="146"/>
        <v>0</v>
      </c>
      <c r="AH383" s="62" t="str">
        <f t="shared" si="147"/>
        <v/>
      </c>
      <c r="AI383" s="33" t="str">
        <f t="shared" si="148"/>
        <v/>
      </c>
      <c r="AJ383" s="33" t="str">
        <f t="shared" si="149"/>
        <v/>
      </c>
      <c r="AK383" s="34">
        <f t="shared" si="150"/>
        <v>659.65</v>
      </c>
      <c r="AL383" s="34">
        <f t="shared" si="151"/>
        <v>702.52</v>
      </c>
      <c r="AM383" s="32">
        <f t="shared" si="152"/>
        <v>0</v>
      </c>
      <c r="AN383" s="35">
        <f t="shared" si="153"/>
        <v>5.3758495219872974E-3</v>
      </c>
      <c r="AO383" s="32">
        <f t="shared" si="154"/>
        <v>0</v>
      </c>
      <c r="AP383" s="32">
        <f t="shared" si="155"/>
        <v>0</v>
      </c>
      <c r="AQ383" s="32">
        <f t="shared" si="156"/>
        <v>1250</v>
      </c>
      <c r="AR383" s="32">
        <f t="shared" si="157"/>
        <v>16766.894</v>
      </c>
      <c r="AS383" s="32">
        <f t="shared" si="158"/>
        <v>-1250</v>
      </c>
      <c r="AT383" s="36">
        <f t="shared" si="159"/>
        <v>0</v>
      </c>
      <c r="AU383" s="33"/>
      <c r="AV383" s="33">
        <f t="shared" si="160"/>
        <v>0</v>
      </c>
      <c r="AX383">
        <v>0</v>
      </c>
      <c r="AY383" s="71" t="e">
        <f t="shared" si="161"/>
        <v>#DIV/0!</v>
      </c>
    </row>
    <row r="384" spans="1:51" ht="15" customHeight="1" x14ac:dyDescent="0.25">
      <c r="A384">
        <v>38</v>
      </c>
      <c r="B384">
        <v>900</v>
      </c>
      <c r="C384" t="s">
        <v>2447</v>
      </c>
      <c r="D384" t="s">
        <v>2448</v>
      </c>
      <c r="E384" s="39" t="s">
        <v>770</v>
      </c>
      <c r="F384" s="32">
        <v>2114419</v>
      </c>
      <c r="G384" s="43">
        <v>3508</v>
      </c>
      <c r="H384" s="47">
        <f t="shared" si="135"/>
        <v>3.5450595846940027</v>
      </c>
      <c r="I384">
        <v>695</v>
      </c>
      <c r="J384">
        <v>1749</v>
      </c>
      <c r="K384" s="33">
        <f t="shared" si="136"/>
        <v>39.737000000000002</v>
      </c>
      <c r="L384" s="33">
        <v>4437</v>
      </c>
      <c r="M384" s="33">
        <v>4039</v>
      </c>
      <c r="N384" s="33">
        <v>3651</v>
      </c>
      <c r="O384" s="33">
        <v>3613</v>
      </c>
      <c r="P384" s="40">
        <v>3745</v>
      </c>
      <c r="Q384" s="43">
        <v>3633</v>
      </c>
      <c r="R384" s="40">
        <f t="shared" si="137"/>
        <v>4437</v>
      </c>
      <c r="S384" s="34">
        <f t="shared" si="138"/>
        <v>20.94</v>
      </c>
      <c r="T384" s="43">
        <v>62945500</v>
      </c>
      <c r="U384" s="43">
        <v>406786012</v>
      </c>
      <c r="V384" s="54">
        <f t="shared" si="139"/>
        <v>15.47386</v>
      </c>
      <c r="W384" s="32">
        <v>708</v>
      </c>
      <c r="X384">
        <v>3598</v>
      </c>
      <c r="Y384">
        <f t="shared" si="140"/>
        <v>19.68</v>
      </c>
      <c r="Z384" s="46">
        <v>4699598</v>
      </c>
      <c r="AA384" s="41">
        <v>2608645.04</v>
      </c>
      <c r="AB384" s="33">
        <f t="shared" si="141"/>
        <v>0.42007800000000001</v>
      </c>
      <c r="AC384" s="33" t="str">
        <f t="shared" si="142"/>
        <v/>
      </c>
      <c r="AD384" s="33" t="str">
        <f t="shared" si="143"/>
        <v/>
      </c>
      <c r="AE384" s="62">
        <f t="shared" si="144"/>
        <v>0</v>
      </c>
      <c r="AF384" s="62">
        <f t="shared" si="145"/>
        <v>1427.796689735</v>
      </c>
      <c r="AG384" s="62">
        <f t="shared" si="146"/>
        <v>0</v>
      </c>
      <c r="AH384" s="62" t="str">
        <f t="shared" si="147"/>
        <v/>
      </c>
      <c r="AI384" s="33" t="str">
        <f t="shared" si="148"/>
        <v/>
      </c>
      <c r="AJ384" s="33" t="str">
        <f t="shared" si="149"/>
        <v/>
      </c>
      <c r="AK384" s="34">
        <f t="shared" si="150"/>
        <v>1427.8</v>
      </c>
      <c r="AL384" s="34">
        <f t="shared" si="151"/>
        <v>1520.6</v>
      </c>
      <c r="AM384" s="32">
        <f t="shared" si="152"/>
        <v>3360067</v>
      </c>
      <c r="AN384" s="35">
        <f t="shared" si="153"/>
        <v>5.3758495219872974E-3</v>
      </c>
      <c r="AO384" s="32">
        <f t="shared" si="154"/>
        <v>6696.4162053644332</v>
      </c>
      <c r="AP384" s="32">
        <f t="shared" si="155"/>
        <v>2121115</v>
      </c>
      <c r="AQ384" s="32">
        <f t="shared" si="156"/>
        <v>35080</v>
      </c>
      <c r="AR384" s="32">
        <f t="shared" si="157"/>
        <v>130432.25200000001</v>
      </c>
      <c r="AS384" s="32">
        <f t="shared" si="158"/>
        <v>2079339</v>
      </c>
      <c r="AT384" s="36">
        <f t="shared" si="159"/>
        <v>2121115</v>
      </c>
      <c r="AU384" s="33"/>
      <c r="AV384" s="33">
        <f t="shared" si="160"/>
        <v>1</v>
      </c>
      <c r="AX384">
        <v>2114419</v>
      </c>
      <c r="AY384" s="71">
        <f t="shared" si="161"/>
        <v>3.1668273885166564E-3</v>
      </c>
    </row>
    <row r="385" spans="1:51" ht="15" customHeight="1" x14ac:dyDescent="0.25">
      <c r="A385">
        <v>38</v>
      </c>
      <c r="B385">
        <v>1000</v>
      </c>
      <c r="C385" t="s">
        <v>2305</v>
      </c>
      <c r="D385" t="s">
        <v>2306</v>
      </c>
      <c r="E385" s="39" t="s">
        <v>699</v>
      </c>
      <c r="F385" s="32">
        <v>634737</v>
      </c>
      <c r="G385" s="43">
        <v>1800</v>
      </c>
      <c r="H385" s="47">
        <f t="shared" si="135"/>
        <v>3.255272505103306</v>
      </c>
      <c r="I385">
        <v>11</v>
      </c>
      <c r="J385">
        <v>1001</v>
      </c>
      <c r="K385" s="33">
        <f t="shared" si="136"/>
        <v>1.0989</v>
      </c>
      <c r="L385" s="33">
        <v>3504</v>
      </c>
      <c r="M385" s="33">
        <v>2917</v>
      </c>
      <c r="N385" s="33">
        <v>1894</v>
      </c>
      <c r="O385" s="33">
        <v>2068</v>
      </c>
      <c r="P385" s="40">
        <v>1887</v>
      </c>
      <c r="Q385" s="43">
        <v>1857</v>
      </c>
      <c r="R385" s="40">
        <f t="shared" si="137"/>
        <v>3504</v>
      </c>
      <c r="S385" s="34">
        <f t="shared" si="138"/>
        <v>48.63</v>
      </c>
      <c r="T385" s="43">
        <v>36852500</v>
      </c>
      <c r="U385" s="43">
        <v>201100818</v>
      </c>
      <c r="V385" s="54">
        <f t="shared" si="139"/>
        <v>18.325385000000001</v>
      </c>
      <c r="W385" s="32">
        <v>527</v>
      </c>
      <c r="X385">
        <v>1790</v>
      </c>
      <c r="Y385">
        <f t="shared" si="140"/>
        <v>29.44</v>
      </c>
      <c r="Z385" s="46">
        <v>2209947</v>
      </c>
      <c r="AA385" s="41">
        <v>1852657.88</v>
      </c>
      <c r="AB385" s="33">
        <f t="shared" si="141"/>
        <v>0.42007800000000001</v>
      </c>
      <c r="AC385" s="33" t="str">
        <f t="shared" si="142"/>
        <v/>
      </c>
      <c r="AD385" s="33" t="str">
        <f t="shared" si="143"/>
        <v/>
      </c>
      <c r="AE385" s="62">
        <f t="shared" si="144"/>
        <v>915.50182510970296</v>
      </c>
      <c r="AF385" s="62">
        <f t="shared" si="145"/>
        <v>0</v>
      </c>
      <c r="AG385" s="62">
        <f t="shared" si="146"/>
        <v>0</v>
      </c>
      <c r="AH385" s="62" t="str">
        <f t="shared" si="147"/>
        <v/>
      </c>
      <c r="AI385" s="33" t="str">
        <f t="shared" si="148"/>
        <v/>
      </c>
      <c r="AJ385" s="33" t="str">
        <f t="shared" si="149"/>
        <v/>
      </c>
      <c r="AK385" s="34">
        <f t="shared" si="150"/>
        <v>915.5</v>
      </c>
      <c r="AL385" s="34">
        <f t="shared" si="151"/>
        <v>975</v>
      </c>
      <c r="AM385" s="32">
        <f t="shared" si="152"/>
        <v>826650</v>
      </c>
      <c r="AN385" s="35">
        <f t="shared" si="153"/>
        <v>5.3758495219872974E-3</v>
      </c>
      <c r="AO385" s="32">
        <f t="shared" si="154"/>
        <v>1031.6954093131483</v>
      </c>
      <c r="AP385" s="32">
        <f t="shared" si="155"/>
        <v>635769</v>
      </c>
      <c r="AQ385" s="32">
        <f t="shared" si="156"/>
        <v>18000</v>
      </c>
      <c r="AR385" s="32">
        <f t="shared" si="157"/>
        <v>92632.894</v>
      </c>
      <c r="AS385" s="32">
        <f t="shared" si="158"/>
        <v>616737</v>
      </c>
      <c r="AT385" s="36">
        <f t="shared" si="159"/>
        <v>635769</v>
      </c>
      <c r="AU385" s="33"/>
      <c r="AV385" s="33">
        <f t="shared" si="160"/>
        <v>1</v>
      </c>
      <c r="AX385">
        <v>634737</v>
      </c>
      <c r="AY385" s="71">
        <f t="shared" si="161"/>
        <v>1.6258702423208352E-3</v>
      </c>
    </row>
    <row r="386" spans="1:51" ht="15" customHeight="1" x14ac:dyDescent="0.25">
      <c r="A386">
        <v>39</v>
      </c>
      <c r="B386">
        <v>100</v>
      </c>
      <c r="C386" t="s">
        <v>989</v>
      </c>
      <c r="D386" t="s">
        <v>990</v>
      </c>
      <c r="E386" s="39" t="s">
        <v>44</v>
      </c>
      <c r="F386" s="32">
        <v>312775</v>
      </c>
      <c r="G386" s="43">
        <v>960</v>
      </c>
      <c r="H386" s="47">
        <f t="shared" si="135"/>
        <v>2.9822712330395684</v>
      </c>
      <c r="I386">
        <v>91</v>
      </c>
      <c r="J386">
        <v>593</v>
      </c>
      <c r="K386" s="33">
        <f t="shared" si="136"/>
        <v>15.345700000000001</v>
      </c>
      <c r="L386" s="33">
        <v>1547</v>
      </c>
      <c r="M386" s="33">
        <v>1170</v>
      </c>
      <c r="N386" s="33">
        <v>1146</v>
      </c>
      <c r="O386" s="33">
        <v>1104</v>
      </c>
      <c r="P386" s="40">
        <v>1106</v>
      </c>
      <c r="Q386" s="43">
        <v>966</v>
      </c>
      <c r="R386" s="40">
        <f t="shared" si="137"/>
        <v>1547</v>
      </c>
      <c r="S386" s="34">
        <f t="shared" si="138"/>
        <v>37.94</v>
      </c>
      <c r="T386" s="43">
        <v>38853500</v>
      </c>
      <c r="U386" s="43">
        <v>106196354</v>
      </c>
      <c r="V386" s="54">
        <f t="shared" si="139"/>
        <v>36.586472999999998</v>
      </c>
      <c r="W386" s="32">
        <v>248</v>
      </c>
      <c r="X386">
        <v>1117</v>
      </c>
      <c r="Y386">
        <f t="shared" si="140"/>
        <v>22.2</v>
      </c>
      <c r="Z386" s="46">
        <v>1153475</v>
      </c>
      <c r="AA386" s="41">
        <v>732481</v>
      </c>
      <c r="AB386" s="33">
        <f t="shared" si="141"/>
        <v>0.42007800000000001</v>
      </c>
      <c r="AC386" s="33" t="str">
        <f t="shared" si="142"/>
        <v/>
      </c>
      <c r="AD386" s="33" t="str">
        <f t="shared" si="143"/>
        <v/>
      </c>
      <c r="AE386" s="62">
        <f t="shared" si="144"/>
        <v>855.20212314008074</v>
      </c>
      <c r="AF386" s="62">
        <f t="shared" si="145"/>
        <v>0</v>
      </c>
      <c r="AG386" s="62">
        <f t="shared" si="146"/>
        <v>0</v>
      </c>
      <c r="AH386" s="62" t="str">
        <f t="shared" si="147"/>
        <v/>
      </c>
      <c r="AI386" s="33" t="str">
        <f t="shared" si="148"/>
        <v/>
      </c>
      <c r="AJ386" s="33" t="str">
        <f t="shared" si="149"/>
        <v/>
      </c>
      <c r="AK386" s="34">
        <f t="shared" si="150"/>
        <v>855.2</v>
      </c>
      <c r="AL386" s="34">
        <f t="shared" si="151"/>
        <v>910.78</v>
      </c>
      <c r="AM386" s="32">
        <f t="shared" si="152"/>
        <v>389799</v>
      </c>
      <c r="AN386" s="35">
        <f t="shared" si="153"/>
        <v>5.3758495219872974E-3</v>
      </c>
      <c r="AO386" s="32">
        <f t="shared" si="154"/>
        <v>414.06943358154962</v>
      </c>
      <c r="AP386" s="32">
        <f t="shared" si="155"/>
        <v>313189</v>
      </c>
      <c r="AQ386" s="32">
        <f t="shared" si="156"/>
        <v>9600</v>
      </c>
      <c r="AR386" s="32">
        <f t="shared" si="157"/>
        <v>36624.050000000003</v>
      </c>
      <c r="AS386" s="32">
        <f t="shared" si="158"/>
        <v>303175</v>
      </c>
      <c r="AT386" s="36">
        <f t="shared" si="159"/>
        <v>313189</v>
      </c>
      <c r="AU386" s="33"/>
      <c r="AV386" s="33">
        <f t="shared" si="160"/>
        <v>1</v>
      </c>
      <c r="AX386">
        <v>312775</v>
      </c>
      <c r="AY386" s="71">
        <f t="shared" si="161"/>
        <v>1.3236352010230997E-3</v>
      </c>
    </row>
    <row r="387" spans="1:51" ht="15" customHeight="1" x14ac:dyDescent="0.25">
      <c r="A387">
        <v>39</v>
      </c>
      <c r="B387">
        <v>1200</v>
      </c>
      <c r="C387" t="s">
        <v>2557</v>
      </c>
      <c r="D387" t="s">
        <v>2558</v>
      </c>
      <c r="E387" s="39" t="s">
        <v>825</v>
      </c>
      <c r="F387" s="32">
        <v>49200</v>
      </c>
      <c r="G387" s="43">
        <v>210</v>
      </c>
      <c r="H387" s="47">
        <f t="shared" si="135"/>
        <v>2.3222192947339191</v>
      </c>
      <c r="I387">
        <v>19</v>
      </c>
      <c r="J387">
        <v>110</v>
      </c>
      <c r="K387" s="33">
        <f t="shared" si="136"/>
        <v>17.2727</v>
      </c>
      <c r="L387" s="33">
        <v>220</v>
      </c>
      <c r="M387" s="33">
        <v>217</v>
      </c>
      <c r="N387" s="33">
        <v>212</v>
      </c>
      <c r="O387" s="33">
        <v>210</v>
      </c>
      <c r="P387" s="42">
        <v>191</v>
      </c>
      <c r="Q387" s="43">
        <v>157</v>
      </c>
      <c r="R387" s="40">
        <f t="shared" si="137"/>
        <v>220</v>
      </c>
      <c r="S387" s="34">
        <f t="shared" si="138"/>
        <v>4.55</v>
      </c>
      <c r="T387" s="43">
        <v>4552700</v>
      </c>
      <c r="U387" s="43">
        <v>11412701</v>
      </c>
      <c r="V387" s="54">
        <f t="shared" si="139"/>
        <v>39.891520999999997</v>
      </c>
      <c r="W387" s="32">
        <v>42</v>
      </c>
      <c r="X387">
        <v>219</v>
      </c>
      <c r="Y387">
        <f t="shared" si="140"/>
        <v>19.18</v>
      </c>
      <c r="Z387" s="46">
        <v>130723</v>
      </c>
      <c r="AA387" s="41">
        <v>91472</v>
      </c>
      <c r="AB387" s="33">
        <f t="shared" si="141"/>
        <v>0.42007800000000001</v>
      </c>
      <c r="AC387" s="33" t="str">
        <f t="shared" si="142"/>
        <v/>
      </c>
      <c r="AD387" s="33" t="str">
        <f t="shared" si="143"/>
        <v/>
      </c>
      <c r="AE387" s="62">
        <f t="shared" si="144"/>
        <v>709.41183116294383</v>
      </c>
      <c r="AF387" s="62">
        <f t="shared" si="145"/>
        <v>0</v>
      </c>
      <c r="AG387" s="62">
        <f t="shared" si="146"/>
        <v>0</v>
      </c>
      <c r="AH387" s="62" t="str">
        <f t="shared" si="147"/>
        <v/>
      </c>
      <c r="AI387" s="33" t="str">
        <f t="shared" si="148"/>
        <v/>
      </c>
      <c r="AJ387" s="33" t="str">
        <f t="shared" si="149"/>
        <v/>
      </c>
      <c r="AK387" s="34">
        <f t="shared" si="150"/>
        <v>709.41</v>
      </c>
      <c r="AL387" s="34">
        <f t="shared" si="151"/>
        <v>755.52</v>
      </c>
      <c r="AM387" s="32">
        <f t="shared" si="152"/>
        <v>103745</v>
      </c>
      <c r="AN387" s="35">
        <f t="shared" si="153"/>
        <v>5.3758495219872974E-3</v>
      </c>
      <c r="AO387" s="32">
        <f t="shared" si="154"/>
        <v>293.22571217679712</v>
      </c>
      <c r="AP387" s="32">
        <f t="shared" si="155"/>
        <v>49493</v>
      </c>
      <c r="AQ387" s="32">
        <f t="shared" si="156"/>
        <v>2100</v>
      </c>
      <c r="AR387" s="32">
        <f t="shared" si="157"/>
        <v>4573.6000000000004</v>
      </c>
      <c r="AS387" s="32">
        <f t="shared" si="158"/>
        <v>47100</v>
      </c>
      <c r="AT387" s="36">
        <f t="shared" si="159"/>
        <v>49493</v>
      </c>
      <c r="AU387" s="33"/>
      <c r="AV387" s="33">
        <f t="shared" si="160"/>
        <v>1</v>
      </c>
      <c r="AX387">
        <v>49200</v>
      </c>
      <c r="AY387" s="71">
        <f t="shared" si="161"/>
        <v>5.9552845528455288E-3</v>
      </c>
    </row>
    <row r="388" spans="1:51" ht="15" customHeight="1" x14ac:dyDescent="0.25">
      <c r="A388">
        <v>40</v>
      </c>
      <c r="B388">
        <v>100</v>
      </c>
      <c r="C388" t="s">
        <v>1195</v>
      </c>
      <c r="D388" t="s">
        <v>1196</v>
      </c>
      <c r="E388" s="39" t="s">
        <v>147</v>
      </c>
      <c r="F388" s="32">
        <v>229945</v>
      </c>
      <c r="G388" s="43">
        <v>795</v>
      </c>
      <c r="H388" s="47">
        <f t="shared" si="135"/>
        <v>2.9003671286564705</v>
      </c>
      <c r="I388">
        <v>45</v>
      </c>
      <c r="J388">
        <v>244</v>
      </c>
      <c r="K388" s="33">
        <f t="shared" si="136"/>
        <v>18.442600000000002</v>
      </c>
      <c r="L388" s="33">
        <v>492</v>
      </c>
      <c r="M388" s="33">
        <v>699</v>
      </c>
      <c r="N388" s="33">
        <v>699</v>
      </c>
      <c r="O388" s="33">
        <v>673</v>
      </c>
      <c r="P388" s="42">
        <v>719</v>
      </c>
      <c r="Q388" s="43">
        <v>747</v>
      </c>
      <c r="R388" s="40">
        <f t="shared" si="137"/>
        <v>747</v>
      </c>
      <c r="S388" s="34">
        <f t="shared" si="138"/>
        <v>0</v>
      </c>
      <c r="T388" s="43">
        <v>4069600</v>
      </c>
      <c r="U388" s="43">
        <v>71130100</v>
      </c>
      <c r="V388" s="54">
        <f t="shared" si="139"/>
        <v>5.7213469999999997</v>
      </c>
      <c r="W388" s="32">
        <v>99</v>
      </c>
      <c r="X388">
        <v>622</v>
      </c>
      <c r="Y388">
        <f t="shared" si="140"/>
        <v>15.92</v>
      </c>
      <c r="Z388" s="46">
        <v>726095</v>
      </c>
      <c r="AA388" s="41">
        <v>425958</v>
      </c>
      <c r="AB388" s="33">
        <f t="shared" si="141"/>
        <v>0.42007800000000001</v>
      </c>
      <c r="AC388" s="33" t="str">
        <f t="shared" si="142"/>
        <v/>
      </c>
      <c r="AD388" s="33" t="str">
        <f t="shared" si="143"/>
        <v/>
      </c>
      <c r="AE388" s="62">
        <f t="shared" si="144"/>
        <v>837.11139027625518</v>
      </c>
      <c r="AF388" s="62">
        <f t="shared" si="145"/>
        <v>0</v>
      </c>
      <c r="AG388" s="62">
        <f t="shared" si="146"/>
        <v>0</v>
      </c>
      <c r="AH388" s="62" t="str">
        <f t="shared" si="147"/>
        <v/>
      </c>
      <c r="AI388" s="33" t="str">
        <f t="shared" si="148"/>
        <v/>
      </c>
      <c r="AJ388" s="33" t="str">
        <f t="shared" si="149"/>
        <v/>
      </c>
      <c r="AK388" s="34">
        <f t="shared" si="150"/>
        <v>837.11</v>
      </c>
      <c r="AL388" s="34">
        <f t="shared" si="151"/>
        <v>891.52</v>
      </c>
      <c r="AM388" s="32">
        <f t="shared" si="152"/>
        <v>403742</v>
      </c>
      <c r="AN388" s="35">
        <f t="shared" si="153"/>
        <v>5.3758495219872974E-3</v>
      </c>
      <c r="AO388" s="32">
        <f t="shared" si="154"/>
        <v>934.3065193728263</v>
      </c>
      <c r="AP388" s="32">
        <f t="shared" si="155"/>
        <v>230879</v>
      </c>
      <c r="AQ388" s="32">
        <f t="shared" si="156"/>
        <v>7950</v>
      </c>
      <c r="AR388" s="32">
        <f t="shared" si="157"/>
        <v>21297.9</v>
      </c>
      <c r="AS388" s="32">
        <f t="shared" si="158"/>
        <v>221995</v>
      </c>
      <c r="AT388" s="36">
        <f t="shared" si="159"/>
        <v>230879</v>
      </c>
      <c r="AU388" s="33"/>
      <c r="AV388" s="33">
        <f t="shared" si="160"/>
        <v>1</v>
      </c>
      <c r="AX388">
        <v>229945</v>
      </c>
      <c r="AY388" s="71">
        <f t="shared" si="161"/>
        <v>4.0618408749918461E-3</v>
      </c>
    </row>
    <row r="389" spans="1:51" ht="15" customHeight="1" x14ac:dyDescent="0.25">
      <c r="A389">
        <v>40</v>
      </c>
      <c r="B389">
        <v>300</v>
      </c>
      <c r="C389" t="s">
        <v>1605</v>
      </c>
      <c r="D389" t="s">
        <v>1606</v>
      </c>
      <c r="E389" s="39" t="s">
        <v>350</v>
      </c>
      <c r="F389" s="32">
        <v>6143</v>
      </c>
      <c r="G389" s="43">
        <v>143</v>
      </c>
      <c r="H389" s="47">
        <f t="shared" si="135"/>
        <v>2.1553360374650619</v>
      </c>
      <c r="I389">
        <v>18</v>
      </c>
      <c r="J389">
        <v>66</v>
      </c>
      <c r="K389" s="33">
        <f t="shared" si="136"/>
        <v>27.2727</v>
      </c>
      <c r="L389" s="33">
        <v>72</v>
      </c>
      <c r="M389" s="33">
        <v>102</v>
      </c>
      <c r="N389" s="33">
        <v>73</v>
      </c>
      <c r="O389" s="33">
        <v>72</v>
      </c>
      <c r="P389" s="42">
        <v>122</v>
      </c>
      <c r="Q389" s="43">
        <v>137</v>
      </c>
      <c r="R389" s="40">
        <f t="shared" si="137"/>
        <v>137</v>
      </c>
      <c r="S389" s="34">
        <f t="shared" si="138"/>
        <v>0</v>
      </c>
      <c r="T389" s="43">
        <v>634300</v>
      </c>
      <c r="U389" s="43">
        <v>18968300</v>
      </c>
      <c r="V389" s="54">
        <f t="shared" si="139"/>
        <v>3.3439999999999999</v>
      </c>
      <c r="W389" s="32">
        <v>23</v>
      </c>
      <c r="X389">
        <v>221</v>
      </c>
      <c r="Y389">
        <f t="shared" si="140"/>
        <v>10.41</v>
      </c>
      <c r="Z389" s="46">
        <v>203527</v>
      </c>
      <c r="AA389" s="41">
        <v>36000</v>
      </c>
      <c r="AB389" s="33">
        <f t="shared" si="141"/>
        <v>0.42007800000000001</v>
      </c>
      <c r="AC389" s="33" t="str">
        <f t="shared" si="142"/>
        <v/>
      </c>
      <c r="AD389" s="33" t="str">
        <f t="shared" si="143"/>
        <v/>
      </c>
      <c r="AE389" s="62">
        <f t="shared" si="144"/>
        <v>672.55115794717051</v>
      </c>
      <c r="AF389" s="62">
        <f t="shared" si="145"/>
        <v>0</v>
      </c>
      <c r="AG389" s="62">
        <f t="shared" si="146"/>
        <v>0</v>
      </c>
      <c r="AH389" s="62" t="str">
        <f t="shared" si="147"/>
        <v/>
      </c>
      <c r="AI389" s="33" t="str">
        <f t="shared" si="148"/>
        <v/>
      </c>
      <c r="AJ389" s="33" t="str">
        <f t="shared" si="149"/>
        <v/>
      </c>
      <c r="AK389" s="34">
        <f t="shared" si="150"/>
        <v>672.55</v>
      </c>
      <c r="AL389" s="34">
        <f t="shared" si="151"/>
        <v>716.26</v>
      </c>
      <c r="AM389" s="32">
        <f t="shared" si="152"/>
        <v>16928</v>
      </c>
      <c r="AN389" s="35">
        <f t="shared" si="153"/>
        <v>5.3758495219872974E-3</v>
      </c>
      <c r="AO389" s="32">
        <f t="shared" si="154"/>
        <v>57.978537094633005</v>
      </c>
      <c r="AP389" s="32">
        <f t="shared" si="155"/>
        <v>6201</v>
      </c>
      <c r="AQ389" s="32">
        <f t="shared" si="156"/>
        <v>1430</v>
      </c>
      <c r="AR389" s="32">
        <f t="shared" si="157"/>
        <v>1800</v>
      </c>
      <c r="AS389" s="32">
        <f t="shared" si="158"/>
        <v>4713</v>
      </c>
      <c r="AT389" s="36">
        <f t="shared" si="159"/>
        <v>6201</v>
      </c>
      <c r="AU389" s="33"/>
      <c r="AV389" s="33">
        <f t="shared" si="160"/>
        <v>1</v>
      </c>
      <c r="AX389">
        <v>6143</v>
      </c>
      <c r="AY389" s="71">
        <f t="shared" si="161"/>
        <v>9.4416408920722766E-3</v>
      </c>
    </row>
    <row r="390" spans="1:51" ht="15" customHeight="1" x14ac:dyDescent="0.25">
      <c r="A390">
        <v>40</v>
      </c>
      <c r="B390">
        <v>400</v>
      </c>
      <c r="C390" t="s">
        <v>1705</v>
      </c>
      <c r="D390" t="s">
        <v>1706</v>
      </c>
      <c r="E390" s="39" t="s">
        <v>400</v>
      </c>
      <c r="F390" s="32">
        <v>214588</v>
      </c>
      <c r="G390" s="43">
        <v>722</v>
      </c>
      <c r="H390" s="47">
        <f t="shared" si="135"/>
        <v>2.858537197569639</v>
      </c>
      <c r="I390">
        <v>111</v>
      </c>
      <c r="J390">
        <v>268</v>
      </c>
      <c r="K390" s="33">
        <f t="shared" si="136"/>
        <v>41.417900000000003</v>
      </c>
      <c r="L390" s="33">
        <v>732</v>
      </c>
      <c r="M390" s="33">
        <v>739</v>
      </c>
      <c r="N390" s="33">
        <v>655</v>
      </c>
      <c r="O390" s="33">
        <v>680</v>
      </c>
      <c r="P390" s="42">
        <v>675</v>
      </c>
      <c r="Q390" s="43">
        <v>714</v>
      </c>
      <c r="R390" s="40">
        <f t="shared" si="137"/>
        <v>739</v>
      </c>
      <c r="S390" s="34">
        <f t="shared" si="138"/>
        <v>2.2999999999999998</v>
      </c>
      <c r="T390" s="43">
        <v>17742600</v>
      </c>
      <c r="U390" s="43">
        <v>72972400</v>
      </c>
      <c r="V390" s="54">
        <f t="shared" si="139"/>
        <v>24.314124</v>
      </c>
      <c r="W390" s="32">
        <v>83</v>
      </c>
      <c r="X390">
        <v>602</v>
      </c>
      <c r="Y390">
        <f t="shared" si="140"/>
        <v>13.79</v>
      </c>
      <c r="Z390" s="46">
        <v>861248</v>
      </c>
      <c r="AA390" s="41">
        <v>82902</v>
      </c>
      <c r="AB390" s="33">
        <f t="shared" si="141"/>
        <v>0.42007800000000001</v>
      </c>
      <c r="AC390" s="33" t="str">
        <f t="shared" si="142"/>
        <v/>
      </c>
      <c r="AD390" s="33" t="str">
        <f t="shared" si="143"/>
        <v/>
      </c>
      <c r="AE390" s="62">
        <f t="shared" si="144"/>
        <v>827.87212058758917</v>
      </c>
      <c r="AF390" s="62">
        <f t="shared" si="145"/>
        <v>0</v>
      </c>
      <c r="AG390" s="62">
        <f t="shared" si="146"/>
        <v>0</v>
      </c>
      <c r="AH390" s="62" t="str">
        <f t="shared" si="147"/>
        <v/>
      </c>
      <c r="AI390" s="33" t="str">
        <f t="shared" si="148"/>
        <v/>
      </c>
      <c r="AJ390" s="33" t="str">
        <f t="shared" si="149"/>
        <v/>
      </c>
      <c r="AK390" s="34">
        <f t="shared" si="150"/>
        <v>827.87</v>
      </c>
      <c r="AL390" s="34">
        <f t="shared" si="151"/>
        <v>881.68</v>
      </c>
      <c r="AM390" s="32">
        <f t="shared" si="152"/>
        <v>274782</v>
      </c>
      <c r="AN390" s="35">
        <f t="shared" si="153"/>
        <v>5.3758495219872974E-3</v>
      </c>
      <c r="AO390" s="32">
        <f t="shared" si="154"/>
        <v>323.59388612650338</v>
      </c>
      <c r="AP390" s="32">
        <f t="shared" si="155"/>
        <v>214912</v>
      </c>
      <c r="AQ390" s="32">
        <f t="shared" si="156"/>
        <v>7220</v>
      </c>
      <c r="AR390" s="32">
        <f t="shared" si="157"/>
        <v>4145.1000000000004</v>
      </c>
      <c r="AS390" s="32">
        <f t="shared" si="158"/>
        <v>210443</v>
      </c>
      <c r="AT390" s="36">
        <f t="shared" si="159"/>
        <v>214912</v>
      </c>
      <c r="AU390" s="33"/>
      <c r="AV390" s="33">
        <f t="shared" si="160"/>
        <v>1</v>
      </c>
      <c r="AX390">
        <v>214588</v>
      </c>
      <c r="AY390" s="71">
        <f t="shared" si="161"/>
        <v>1.5098700766119262E-3</v>
      </c>
    </row>
    <row r="391" spans="1:51" ht="15" customHeight="1" x14ac:dyDescent="0.25">
      <c r="A391">
        <v>40</v>
      </c>
      <c r="B391">
        <v>500</v>
      </c>
      <c r="C391" t="s">
        <v>1733</v>
      </c>
      <c r="D391" t="s">
        <v>1734</v>
      </c>
      <c r="E391" s="39" t="s">
        <v>414</v>
      </c>
      <c r="F391" s="32">
        <v>37381</v>
      </c>
      <c r="G391" s="43">
        <v>158</v>
      </c>
      <c r="H391" s="47">
        <f t="shared" si="135"/>
        <v>2.1986570869544226</v>
      </c>
      <c r="I391">
        <v>24</v>
      </c>
      <c r="J391">
        <v>55</v>
      </c>
      <c r="K391" s="33">
        <f t="shared" si="136"/>
        <v>43.636399999999995</v>
      </c>
      <c r="L391" s="33">
        <v>182</v>
      </c>
      <c r="M391" s="33">
        <v>177</v>
      </c>
      <c r="N391" s="33">
        <v>167</v>
      </c>
      <c r="O391" s="33">
        <v>148</v>
      </c>
      <c r="P391" s="42">
        <v>134</v>
      </c>
      <c r="Q391" s="43">
        <v>148</v>
      </c>
      <c r="R391" s="40">
        <f t="shared" si="137"/>
        <v>182</v>
      </c>
      <c r="S391" s="34">
        <f t="shared" si="138"/>
        <v>13.19</v>
      </c>
      <c r="T391" s="43">
        <v>780400</v>
      </c>
      <c r="U391" s="43">
        <v>12330900</v>
      </c>
      <c r="V391" s="54">
        <f t="shared" si="139"/>
        <v>6.3288159999999998</v>
      </c>
      <c r="W391" s="32">
        <v>33</v>
      </c>
      <c r="X391">
        <v>92</v>
      </c>
      <c r="Y391">
        <f t="shared" si="140"/>
        <v>35.869999999999997</v>
      </c>
      <c r="Z391" s="46">
        <v>134197</v>
      </c>
      <c r="AA391" s="41">
        <v>84318</v>
      </c>
      <c r="AB391" s="33">
        <f t="shared" si="141"/>
        <v>0.42007800000000001</v>
      </c>
      <c r="AC391" s="33" t="str">
        <f t="shared" si="142"/>
        <v/>
      </c>
      <c r="AD391" s="33" t="str">
        <f t="shared" si="143"/>
        <v/>
      </c>
      <c r="AE391" s="62">
        <f t="shared" si="144"/>
        <v>682.11978139523205</v>
      </c>
      <c r="AF391" s="62">
        <f t="shared" si="145"/>
        <v>0</v>
      </c>
      <c r="AG391" s="62">
        <f t="shared" si="146"/>
        <v>0</v>
      </c>
      <c r="AH391" s="62" t="str">
        <f t="shared" si="147"/>
        <v/>
      </c>
      <c r="AI391" s="33" t="str">
        <f t="shared" si="148"/>
        <v/>
      </c>
      <c r="AJ391" s="33" t="str">
        <f t="shared" si="149"/>
        <v/>
      </c>
      <c r="AK391" s="34">
        <f t="shared" si="150"/>
        <v>682.12</v>
      </c>
      <c r="AL391" s="34">
        <f t="shared" si="151"/>
        <v>726.45</v>
      </c>
      <c r="AM391" s="32">
        <f t="shared" si="152"/>
        <v>58406</v>
      </c>
      <c r="AN391" s="35">
        <f t="shared" si="153"/>
        <v>5.3758495219872974E-3</v>
      </c>
      <c r="AO391" s="32">
        <f t="shared" si="154"/>
        <v>113.02723619978293</v>
      </c>
      <c r="AP391" s="32">
        <f t="shared" si="155"/>
        <v>37494</v>
      </c>
      <c r="AQ391" s="32">
        <f t="shared" si="156"/>
        <v>1580</v>
      </c>
      <c r="AR391" s="32">
        <f t="shared" si="157"/>
        <v>4215.9000000000005</v>
      </c>
      <c r="AS391" s="32">
        <f t="shared" si="158"/>
        <v>35801</v>
      </c>
      <c r="AT391" s="36">
        <f t="shared" si="159"/>
        <v>37494</v>
      </c>
      <c r="AU391" s="33"/>
      <c r="AV391" s="33">
        <f t="shared" si="160"/>
        <v>1</v>
      </c>
      <c r="AX391">
        <v>37381</v>
      </c>
      <c r="AY391" s="71">
        <f t="shared" si="161"/>
        <v>3.022926085444477E-3</v>
      </c>
    </row>
    <row r="392" spans="1:51" ht="15" customHeight="1" x14ac:dyDescent="0.25">
      <c r="A392">
        <v>40</v>
      </c>
      <c r="B392">
        <v>600</v>
      </c>
      <c r="C392" t="s">
        <v>1795</v>
      </c>
      <c r="D392" t="s">
        <v>1796</v>
      </c>
      <c r="E392" s="39" t="s">
        <v>445</v>
      </c>
      <c r="F392" s="32">
        <v>975535</v>
      </c>
      <c r="G392" s="43">
        <v>2542</v>
      </c>
      <c r="H392" s="47">
        <f t="shared" si="135"/>
        <v>3.4051755462179893</v>
      </c>
      <c r="I392">
        <v>274</v>
      </c>
      <c r="J392">
        <v>1034</v>
      </c>
      <c r="K392" s="33">
        <f t="shared" si="136"/>
        <v>26.498999999999999</v>
      </c>
      <c r="L392" s="33">
        <v>1890</v>
      </c>
      <c r="M392" s="33">
        <v>1967</v>
      </c>
      <c r="N392" s="33">
        <v>2006</v>
      </c>
      <c r="O392" s="33">
        <v>2240</v>
      </c>
      <c r="P392" s="40">
        <v>2499</v>
      </c>
      <c r="Q392" s="43">
        <v>2517</v>
      </c>
      <c r="R392" s="40">
        <f t="shared" si="137"/>
        <v>2517</v>
      </c>
      <c r="S392" s="34">
        <f t="shared" si="138"/>
        <v>0</v>
      </c>
      <c r="T392" s="43">
        <v>26674700</v>
      </c>
      <c r="U392" s="43">
        <v>196911100</v>
      </c>
      <c r="V392" s="54">
        <f t="shared" si="139"/>
        <v>13.546569999999999</v>
      </c>
      <c r="W392" s="32">
        <v>327</v>
      </c>
      <c r="X392">
        <v>2514</v>
      </c>
      <c r="Y392">
        <f t="shared" si="140"/>
        <v>13.01</v>
      </c>
      <c r="Z392" s="46">
        <v>2302634</v>
      </c>
      <c r="AA392" s="41">
        <v>1648266</v>
      </c>
      <c r="AB392" s="33">
        <f t="shared" si="141"/>
        <v>0.42007800000000001</v>
      </c>
      <c r="AC392" s="33">
        <f t="shared" si="142"/>
        <v>8.4000000000000005E-2</v>
      </c>
      <c r="AD392" s="33" t="str">
        <f t="shared" si="143"/>
        <v/>
      </c>
      <c r="AE392" s="62">
        <f t="shared" si="144"/>
        <v>948.61195912199082</v>
      </c>
      <c r="AF392" s="62">
        <f t="shared" si="145"/>
        <v>918.62974688249983</v>
      </c>
      <c r="AG392" s="62">
        <f t="shared" si="146"/>
        <v>0</v>
      </c>
      <c r="AH392" s="62">
        <f t="shared" si="147"/>
        <v>946.09345329387361</v>
      </c>
      <c r="AI392" s="33" t="str">
        <f t="shared" si="148"/>
        <v/>
      </c>
      <c r="AJ392" s="33">
        <f t="shared" si="149"/>
        <v>1</v>
      </c>
      <c r="AK392" s="34">
        <f t="shared" si="150"/>
        <v>946.09</v>
      </c>
      <c r="AL392" s="34">
        <f t="shared" si="151"/>
        <v>1007.58</v>
      </c>
      <c r="AM392" s="32">
        <f t="shared" si="152"/>
        <v>1593982</v>
      </c>
      <c r="AN392" s="35">
        <f t="shared" si="153"/>
        <v>5.3758495219872974E-3</v>
      </c>
      <c r="AO392" s="32">
        <f t="shared" si="154"/>
        <v>3324.6780093244779</v>
      </c>
      <c r="AP392" s="32">
        <f t="shared" si="155"/>
        <v>978860</v>
      </c>
      <c r="AQ392" s="32">
        <f t="shared" si="156"/>
        <v>25420</v>
      </c>
      <c r="AR392" s="32">
        <f t="shared" si="157"/>
        <v>82413.3</v>
      </c>
      <c r="AS392" s="32">
        <f t="shared" si="158"/>
        <v>950115</v>
      </c>
      <c r="AT392" s="36">
        <f t="shared" si="159"/>
        <v>978860</v>
      </c>
      <c r="AU392" s="33"/>
      <c r="AV392" s="33">
        <f t="shared" si="160"/>
        <v>1</v>
      </c>
      <c r="AX392">
        <v>975535</v>
      </c>
      <c r="AY392" s="71">
        <f t="shared" si="161"/>
        <v>3.4083861675900918E-3</v>
      </c>
    </row>
    <row r="393" spans="1:51" ht="15" customHeight="1" x14ac:dyDescent="0.25">
      <c r="A393">
        <v>40</v>
      </c>
      <c r="B393">
        <v>700</v>
      </c>
      <c r="C393" t="s">
        <v>1807</v>
      </c>
      <c r="D393" t="s">
        <v>1808</v>
      </c>
      <c r="E393" s="39" t="s">
        <v>451</v>
      </c>
      <c r="F393" s="32">
        <v>1244134</v>
      </c>
      <c r="G393" s="43">
        <v>4250</v>
      </c>
      <c r="H393" s="47">
        <f t="shared" si="135"/>
        <v>3.6283889300503116</v>
      </c>
      <c r="I393">
        <v>485</v>
      </c>
      <c r="J393">
        <v>1957</v>
      </c>
      <c r="K393" s="33">
        <f t="shared" si="136"/>
        <v>24.782799999999998</v>
      </c>
      <c r="L393" s="33">
        <v>3745</v>
      </c>
      <c r="M393" s="33">
        <v>3763</v>
      </c>
      <c r="N393" s="33">
        <v>3714</v>
      </c>
      <c r="O393" s="33">
        <v>3922</v>
      </c>
      <c r="P393" s="40">
        <v>4058</v>
      </c>
      <c r="Q393" s="43">
        <v>4213</v>
      </c>
      <c r="R393" s="40">
        <f t="shared" si="137"/>
        <v>4213</v>
      </c>
      <c r="S393" s="34">
        <f t="shared" si="138"/>
        <v>0</v>
      </c>
      <c r="T393" s="43">
        <v>77100400</v>
      </c>
      <c r="U393" s="43">
        <v>401968000</v>
      </c>
      <c r="V393" s="54">
        <f t="shared" si="139"/>
        <v>19.180731000000002</v>
      </c>
      <c r="W393" s="32">
        <v>775</v>
      </c>
      <c r="X393">
        <v>4204</v>
      </c>
      <c r="Y393">
        <f t="shared" si="140"/>
        <v>18.43</v>
      </c>
      <c r="Z393" s="46">
        <v>4720528</v>
      </c>
      <c r="AA393" s="41">
        <v>4002101</v>
      </c>
      <c r="AB393" s="33">
        <f t="shared" si="141"/>
        <v>0.42007800000000001</v>
      </c>
      <c r="AC393" s="33" t="str">
        <f t="shared" si="142"/>
        <v/>
      </c>
      <c r="AD393" s="33" t="str">
        <f t="shared" si="143"/>
        <v/>
      </c>
      <c r="AE393" s="62">
        <f t="shared" si="144"/>
        <v>0</v>
      </c>
      <c r="AF393" s="62">
        <f t="shared" si="145"/>
        <v>965.17816832974984</v>
      </c>
      <c r="AG393" s="62">
        <f t="shared" si="146"/>
        <v>0</v>
      </c>
      <c r="AH393" s="62" t="str">
        <f t="shared" si="147"/>
        <v/>
      </c>
      <c r="AI393" s="33" t="str">
        <f t="shared" si="148"/>
        <v/>
      </c>
      <c r="AJ393" s="33" t="str">
        <f t="shared" si="149"/>
        <v/>
      </c>
      <c r="AK393" s="34">
        <f t="shared" si="150"/>
        <v>965.18</v>
      </c>
      <c r="AL393" s="34">
        <f t="shared" si="151"/>
        <v>1027.9100000000001</v>
      </c>
      <c r="AM393" s="32">
        <f t="shared" si="152"/>
        <v>2385628</v>
      </c>
      <c r="AN393" s="35">
        <f t="shared" si="153"/>
        <v>5.3758495219872974E-3</v>
      </c>
      <c r="AO393" s="32">
        <f t="shared" si="154"/>
        <v>6136.4999742513683</v>
      </c>
      <c r="AP393" s="32">
        <f t="shared" si="155"/>
        <v>1250270</v>
      </c>
      <c r="AQ393" s="32">
        <f t="shared" si="156"/>
        <v>42500</v>
      </c>
      <c r="AR393" s="32">
        <f t="shared" si="157"/>
        <v>200105.05000000002</v>
      </c>
      <c r="AS393" s="32">
        <f t="shared" si="158"/>
        <v>1201634</v>
      </c>
      <c r="AT393" s="36">
        <f t="shared" si="159"/>
        <v>1250270</v>
      </c>
      <c r="AU393" s="33"/>
      <c r="AV393" s="33">
        <f t="shared" si="160"/>
        <v>1</v>
      </c>
      <c r="AX393">
        <v>1244134</v>
      </c>
      <c r="AY393" s="71">
        <f t="shared" si="161"/>
        <v>4.9319446297585307E-3</v>
      </c>
    </row>
    <row r="394" spans="1:51" ht="15" customHeight="1" x14ac:dyDescent="0.25">
      <c r="A394">
        <v>40</v>
      </c>
      <c r="B394">
        <v>800</v>
      </c>
      <c r="C394" t="s">
        <v>1967</v>
      </c>
      <c r="D394" t="s">
        <v>1968</v>
      </c>
      <c r="E394" s="39" t="s">
        <v>531</v>
      </c>
      <c r="F394" s="32">
        <v>1055233</v>
      </c>
      <c r="G394" s="43">
        <v>3536</v>
      </c>
      <c r="H394" s="47">
        <f t="shared" si="135"/>
        <v>3.5485122563410356</v>
      </c>
      <c r="I394">
        <v>514</v>
      </c>
      <c r="J394">
        <v>1467</v>
      </c>
      <c r="K394" s="33">
        <f t="shared" si="136"/>
        <v>35.037500000000001</v>
      </c>
      <c r="L394" s="33">
        <v>2281</v>
      </c>
      <c r="M394" s="33">
        <v>2349</v>
      </c>
      <c r="N394" s="33">
        <v>2399</v>
      </c>
      <c r="O394" s="33">
        <v>2794</v>
      </c>
      <c r="P394" s="40">
        <v>2956</v>
      </c>
      <c r="Q394" s="43">
        <v>3249</v>
      </c>
      <c r="R394" s="40">
        <f t="shared" si="137"/>
        <v>3249</v>
      </c>
      <c r="S394" s="34">
        <f t="shared" si="138"/>
        <v>0</v>
      </c>
      <c r="T394" s="43">
        <v>36950800</v>
      </c>
      <c r="U394" s="43">
        <v>359185100</v>
      </c>
      <c r="V394" s="54">
        <f t="shared" si="139"/>
        <v>10.287398</v>
      </c>
      <c r="W394" s="32">
        <v>641</v>
      </c>
      <c r="X394">
        <v>3366</v>
      </c>
      <c r="Y394">
        <f t="shared" si="140"/>
        <v>19.04</v>
      </c>
      <c r="Z394" s="46">
        <v>3869656</v>
      </c>
      <c r="AA394" s="41">
        <v>3062647</v>
      </c>
      <c r="AB394" s="33">
        <f t="shared" si="141"/>
        <v>0.42007800000000001</v>
      </c>
      <c r="AC394" s="33" t="str">
        <f t="shared" si="142"/>
        <v/>
      </c>
      <c r="AD394" s="33" t="str">
        <f t="shared" si="143"/>
        <v/>
      </c>
      <c r="AE394" s="62">
        <f t="shared" si="144"/>
        <v>0</v>
      </c>
      <c r="AF394" s="62">
        <f t="shared" si="145"/>
        <v>949.55659283049977</v>
      </c>
      <c r="AG394" s="62">
        <f t="shared" si="146"/>
        <v>0</v>
      </c>
      <c r="AH394" s="62" t="str">
        <f t="shared" si="147"/>
        <v/>
      </c>
      <c r="AI394" s="33" t="str">
        <f t="shared" si="148"/>
        <v/>
      </c>
      <c r="AJ394" s="33" t="str">
        <f t="shared" si="149"/>
        <v/>
      </c>
      <c r="AK394" s="34">
        <f t="shared" si="150"/>
        <v>949.56</v>
      </c>
      <c r="AL394" s="34">
        <f t="shared" si="151"/>
        <v>1011.27</v>
      </c>
      <c r="AM394" s="32">
        <f t="shared" si="152"/>
        <v>1950293</v>
      </c>
      <c r="AN394" s="35">
        <f t="shared" si="153"/>
        <v>5.3758495219872974E-3</v>
      </c>
      <c r="AO394" s="32">
        <f t="shared" si="154"/>
        <v>4811.7078731499505</v>
      </c>
      <c r="AP394" s="32">
        <f t="shared" si="155"/>
        <v>1060045</v>
      </c>
      <c r="AQ394" s="32">
        <f t="shared" si="156"/>
        <v>35360</v>
      </c>
      <c r="AR394" s="32">
        <f t="shared" si="157"/>
        <v>153132.35</v>
      </c>
      <c r="AS394" s="32">
        <f t="shared" si="158"/>
        <v>1019873</v>
      </c>
      <c r="AT394" s="36">
        <f t="shared" si="159"/>
        <v>1060045</v>
      </c>
      <c r="AU394" s="33"/>
      <c r="AV394" s="33">
        <f t="shared" si="160"/>
        <v>1</v>
      </c>
      <c r="AX394">
        <v>1055233</v>
      </c>
      <c r="AY394" s="71">
        <f t="shared" si="161"/>
        <v>4.560130321928901E-3</v>
      </c>
    </row>
    <row r="395" spans="1:51" ht="15" customHeight="1" x14ac:dyDescent="0.25">
      <c r="A395">
        <v>40</v>
      </c>
      <c r="B395">
        <v>1100</v>
      </c>
      <c r="C395" t="s">
        <v>2519</v>
      </c>
      <c r="D395" t="s">
        <v>2520</v>
      </c>
      <c r="E395" s="39" t="s">
        <v>806</v>
      </c>
      <c r="F395" s="32">
        <v>583780</v>
      </c>
      <c r="G395" s="43">
        <v>1774</v>
      </c>
      <c r="H395" s="47">
        <f t="shared" si="135"/>
        <v>3.2489536154957075</v>
      </c>
      <c r="I395">
        <v>270</v>
      </c>
      <c r="J395">
        <v>1008</v>
      </c>
      <c r="K395" s="33">
        <f t="shared" si="136"/>
        <v>26.785700000000002</v>
      </c>
      <c r="L395" s="33">
        <v>1539</v>
      </c>
      <c r="M395" s="33">
        <v>1717</v>
      </c>
      <c r="N395" s="33">
        <v>1771</v>
      </c>
      <c r="O395" s="33">
        <v>1833</v>
      </c>
      <c r="P395" s="40">
        <v>1868</v>
      </c>
      <c r="Q395" s="43">
        <v>1750</v>
      </c>
      <c r="R395" s="40">
        <f t="shared" si="137"/>
        <v>1868</v>
      </c>
      <c r="S395" s="34">
        <f t="shared" si="138"/>
        <v>5.03</v>
      </c>
      <c r="T395" s="43">
        <v>16630500</v>
      </c>
      <c r="U395" s="43">
        <v>211621600</v>
      </c>
      <c r="V395" s="54">
        <f t="shared" si="139"/>
        <v>7.8586020000000003</v>
      </c>
      <c r="W395" s="32">
        <v>362</v>
      </c>
      <c r="X395">
        <v>1778</v>
      </c>
      <c r="Y395">
        <f t="shared" si="140"/>
        <v>20.36</v>
      </c>
      <c r="Z395" s="46">
        <v>2305526</v>
      </c>
      <c r="AA395" s="41">
        <v>1242935</v>
      </c>
      <c r="AB395" s="33">
        <f t="shared" si="141"/>
        <v>0.42007800000000001</v>
      </c>
      <c r="AC395" s="33" t="str">
        <f t="shared" si="142"/>
        <v/>
      </c>
      <c r="AD395" s="33" t="str">
        <f t="shared" si="143"/>
        <v/>
      </c>
      <c r="AE395" s="62">
        <f t="shared" si="144"/>
        <v>914.10612772984541</v>
      </c>
      <c r="AF395" s="62">
        <f t="shared" si="145"/>
        <v>0</v>
      </c>
      <c r="AG395" s="62">
        <f t="shared" si="146"/>
        <v>0</v>
      </c>
      <c r="AH395" s="62" t="str">
        <f t="shared" si="147"/>
        <v/>
      </c>
      <c r="AI395" s="33" t="str">
        <f t="shared" si="148"/>
        <v/>
      </c>
      <c r="AJ395" s="33" t="str">
        <f t="shared" si="149"/>
        <v/>
      </c>
      <c r="AK395" s="34">
        <f t="shared" si="150"/>
        <v>914.11</v>
      </c>
      <c r="AL395" s="34">
        <f t="shared" si="151"/>
        <v>973.52</v>
      </c>
      <c r="AM395" s="32">
        <f t="shared" si="152"/>
        <v>758524</v>
      </c>
      <c r="AN395" s="35">
        <f t="shared" si="153"/>
        <v>5.3758495219872974E-3</v>
      </c>
      <c r="AO395" s="32">
        <f t="shared" si="154"/>
        <v>939.39744887014831</v>
      </c>
      <c r="AP395" s="32">
        <f t="shared" si="155"/>
        <v>584719</v>
      </c>
      <c r="AQ395" s="32">
        <f t="shared" si="156"/>
        <v>17740</v>
      </c>
      <c r="AR395" s="32">
        <f t="shared" si="157"/>
        <v>62146.75</v>
      </c>
      <c r="AS395" s="32">
        <f t="shared" si="158"/>
        <v>566040</v>
      </c>
      <c r="AT395" s="36">
        <f t="shared" si="159"/>
        <v>584719</v>
      </c>
      <c r="AU395" s="33"/>
      <c r="AV395" s="33">
        <f t="shared" si="160"/>
        <v>1</v>
      </c>
      <c r="AX395">
        <v>583780</v>
      </c>
      <c r="AY395" s="71">
        <f t="shared" si="161"/>
        <v>1.6084826475727158E-3</v>
      </c>
    </row>
    <row r="396" spans="1:51" ht="15" customHeight="1" x14ac:dyDescent="0.25">
      <c r="A396">
        <v>40</v>
      </c>
      <c r="B396">
        <v>6800</v>
      </c>
      <c r="C396" t="s">
        <v>1389</v>
      </c>
      <c r="D396" t="s">
        <v>1390</v>
      </c>
      <c r="E396" s="39" t="s">
        <v>243</v>
      </c>
      <c r="F396" s="32">
        <v>7553</v>
      </c>
      <c r="G396" s="43">
        <v>758</v>
      </c>
      <c r="H396" s="47">
        <f t="shared" si="135"/>
        <v>2.8796692056320534</v>
      </c>
      <c r="I396">
        <v>58</v>
      </c>
      <c r="J396">
        <v>343</v>
      </c>
      <c r="K396" s="33">
        <f t="shared" si="136"/>
        <v>16.909600000000001</v>
      </c>
      <c r="L396" s="33">
        <v>445</v>
      </c>
      <c r="M396" s="33">
        <v>454</v>
      </c>
      <c r="N396" s="33">
        <v>445</v>
      </c>
      <c r="O396" s="33">
        <v>486</v>
      </c>
      <c r="P396" s="42">
        <v>652</v>
      </c>
      <c r="Q396" s="43">
        <v>708</v>
      </c>
      <c r="R396" s="40">
        <f t="shared" si="137"/>
        <v>708</v>
      </c>
      <c r="S396" s="34">
        <f t="shared" si="138"/>
        <v>0</v>
      </c>
      <c r="T396" s="43">
        <v>7647500</v>
      </c>
      <c r="U396" s="43">
        <v>165255528</v>
      </c>
      <c r="V396" s="54">
        <f t="shared" si="139"/>
        <v>4.6276820000000001</v>
      </c>
      <c r="W396" s="32">
        <v>144</v>
      </c>
      <c r="X396">
        <v>663</v>
      </c>
      <c r="Y396">
        <f t="shared" si="140"/>
        <v>21.72</v>
      </c>
      <c r="Z396" s="46">
        <v>1789051</v>
      </c>
      <c r="AA396" s="41">
        <v>924767</v>
      </c>
      <c r="AB396" s="33">
        <f t="shared" si="141"/>
        <v>0.42007800000000001</v>
      </c>
      <c r="AC396" s="33" t="str">
        <f t="shared" si="142"/>
        <v/>
      </c>
      <c r="AD396" s="33" t="str">
        <f t="shared" si="143"/>
        <v/>
      </c>
      <c r="AE396" s="62">
        <f t="shared" si="144"/>
        <v>832.5396951323911</v>
      </c>
      <c r="AF396" s="62">
        <f t="shared" si="145"/>
        <v>0</v>
      </c>
      <c r="AG396" s="62">
        <f t="shared" si="146"/>
        <v>0</v>
      </c>
      <c r="AH396" s="62" t="str">
        <f t="shared" si="147"/>
        <v/>
      </c>
      <c r="AI396" s="33" t="str">
        <f t="shared" si="148"/>
        <v/>
      </c>
      <c r="AJ396" s="33" t="str">
        <f t="shared" si="149"/>
        <v/>
      </c>
      <c r="AK396" s="34">
        <f t="shared" si="150"/>
        <v>832.54</v>
      </c>
      <c r="AL396" s="34">
        <f t="shared" si="151"/>
        <v>886.65</v>
      </c>
      <c r="AM396" s="32">
        <f t="shared" si="152"/>
        <v>0</v>
      </c>
      <c r="AN396" s="35">
        <f t="shared" si="153"/>
        <v>5.3758495219872974E-3</v>
      </c>
      <c r="AO396" s="32">
        <f t="shared" si="154"/>
        <v>-40.60379143957006</v>
      </c>
      <c r="AP396" s="32">
        <f t="shared" si="155"/>
        <v>0</v>
      </c>
      <c r="AQ396" s="32">
        <f t="shared" si="156"/>
        <v>7580</v>
      </c>
      <c r="AR396" s="32">
        <f t="shared" si="157"/>
        <v>46238.350000000006</v>
      </c>
      <c r="AS396" s="32">
        <f t="shared" si="158"/>
        <v>-27</v>
      </c>
      <c r="AT396" s="36">
        <f t="shared" si="159"/>
        <v>0</v>
      </c>
      <c r="AU396" s="33"/>
      <c r="AV396" s="33">
        <f t="shared" si="160"/>
        <v>0</v>
      </c>
      <c r="AX396">
        <v>7553</v>
      </c>
      <c r="AY396" s="71">
        <f t="shared" si="161"/>
        <v>-1</v>
      </c>
    </row>
    <row r="397" spans="1:51" ht="15" customHeight="1" x14ac:dyDescent="0.25">
      <c r="A397">
        <v>41</v>
      </c>
      <c r="B397">
        <v>100</v>
      </c>
      <c r="C397" t="s">
        <v>945</v>
      </c>
      <c r="D397" t="s">
        <v>946</v>
      </c>
      <c r="E397" s="39" t="s">
        <v>22</v>
      </c>
      <c r="F397" s="32">
        <v>27385</v>
      </c>
      <c r="G397" s="43">
        <v>85</v>
      </c>
      <c r="H397" s="47">
        <f t="shared" ref="H397:H460" si="162">LOG10(G397)</f>
        <v>1.9294189257142926</v>
      </c>
      <c r="I397">
        <v>27</v>
      </c>
      <c r="J397">
        <v>40</v>
      </c>
      <c r="K397" s="33">
        <f t="shared" ref="K397:K460" si="163">ROUND(I397/J397,6)*100</f>
        <v>67.5</v>
      </c>
      <c r="L397" s="33">
        <v>121</v>
      </c>
      <c r="M397" s="33">
        <v>96</v>
      </c>
      <c r="N397" s="33">
        <v>104</v>
      </c>
      <c r="O397" s="33">
        <v>100</v>
      </c>
      <c r="P397" s="42">
        <v>75</v>
      </c>
      <c r="Q397" s="43">
        <v>87</v>
      </c>
      <c r="R397" s="40">
        <f t="shared" ref="R397:R460" si="164">MAX(L397:Q397)</f>
        <v>121</v>
      </c>
      <c r="S397" s="34">
        <f t="shared" ref="S397:S460" si="165">ROUND(IF(100*(1-(G397/R397))&lt;0,0,100*(1-G397/R397)),2)</f>
        <v>29.75</v>
      </c>
      <c r="T397" s="43">
        <v>48000</v>
      </c>
      <c r="U397" s="43">
        <v>1535887</v>
      </c>
      <c r="V397" s="54">
        <f t="shared" ref="V397:V460" si="166">ROUND(T397/U397*100,6)</f>
        <v>3.1252300000000002</v>
      </c>
      <c r="W397" s="32">
        <v>31</v>
      </c>
      <c r="X397">
        <v>61</v>
      </c>
      <c r="Y397">
        <f t="shared" ref="Y397:Y460" si="167">ROUND(W397/X397*100,2)</f>
        <v>50.82</v>
      </c>
      <c r="Z397" s="46">
        <v>16456</v>
      </c>
      <c r="AA397" s="41">
        <v>45999</v>
      </c>
      <c r="AB397" s="33">
        <f t="shared" ref="AB397:AB460" si="168">ROUND(AA$11/Z$11,6)</f>
        <v>0.42007800000000001</v>
      </c>
      <c r="AC397" s="33" t="str">
        <f t="shared" ref="AC397:AC460" si="169">IF(AND(2500&lt;=G397,G397&lt;3000),(G397-2500)*0.002,"")</f>
        <v/>
      </c>
      <c r="AD397" s="33" t="str">
        <f t="shared" ref="AD397:AD460" si="170">IF(AND(10000&lt;=G397,G397&lt;11000),(11000-G397)*0.001,"")</f>
        <v/>
      </c>
      <c r="AE397" s="62">
        <f t="shared" ref="AE397:AE460" si="171">IF(G397&lt;3000, 196.487+(220.877*H397),0)</f>
        <v>622.65126405499586</v>
      </c>
      <c r="AF397" s="62">
        <f t="shared" ref="AF397:AF460" si="172">IF((AND(2500&lt;=G397,G397&lt;11000)),1.15*(497.308+(6.667*K397)+(9.215*V397)+(16.081*S397)),0)</f>
        <v>0</v>
      </c>
      <c r="AG397" s="62">
        <f t="shared" ref="AG397:AG460" si="173">IF(G397&gt;=10000,1.15*(293.056+(8.572*K397)+(11.494*Y397)+(5.719*V397)+(9.484*S397)),0)</f>
        <v>0</v>
      </c>
      <c r="AH397" s="62" t="str">
        <f t="shared" ref="AH397:AH460" si="174">IF(AND(2500&lt;=G397,G397&lt;3000),(AC397*AF397)+((1-AC397)*AE397),"")</f>
        <v/>
      </c>
      <c r="AI397" s="33" t="str">
        <f t="shared" ref="AI397:AI460" si="175">IF(AND(10000&lt;=G397,G397&lt;11000),(AD397*AF397)+(AG397*(1-AD397)),"")</f>
        <v/>
      </c>
      <c r="AJ397" s="33" t="str">
        <f t="shared" ref="AJ397:AJ460" si="176">IF(AND(AC397="",AD397=""),"",1)</f>
        <v/>
      </c>
      <c r="AK397" s="34">
        <f t="shared" ref="AK397:AK460" si="177">ROUND(IF(AJ397="",MAX(AE397,AF397,AG397),MAX(AH397,AI397)),2)</f>
        <v>622.65</v>
      </c>
      <c r="AL397" s="34">
        <f t="shared" ref="AL397:AL460" si="178">ROUND(AK397*AL$2,2)</f>
        <v>663.12</v>
      </c>
      <c r="AM397" s="32">
        <f t="shared" ref="AM397:AM460" si="179">ROUND(IF((AL397*G397)-(Z397*AB397)&lt;0,0,(AL397*G397)-(Z397*AB397)),0)</f>
        <v>49452</v>
      </c>
      <c r="AN397" s="35">
        <f t="shared" ref="AN397:AN460" si="180">$AN$11</f>
        <v>5.3758495219872974E-3</v>
      </c>
      <c r="AO397" s="32">
        <f t="shared" ref="AO397:AO460" si="181">(AM397-F397)*AN397</f>
        <v>118.62887140169369</v>
      </c>
      <c r="AP397" s="32">
        <f t="shared" ref="AP397:AP460" si="182">ROUND(MAX(IF(F397&lt;AM397,F397+AO397,AM397),0),0)</f>
        <v>27504</v>
      </c>
      <c r="AQ397" s="32">
        <f t="shared" ref="AQ397:AQ460" si="183">10*G397</f>
        <v>850</v>
      </c>
      <c r="AR397" s="32">
        <f t="shared" ref="AR397:AR460" si="184">0.05*AA397</f>
        <v>2299.9500000000003</v>
      </c>
      <c r="AS397" s="32">
        <f t="shared" ref="AS397:AS460" si="185">ROUND(MAX(F397-MIN(AQ397:AR397)),0)</f>
        <v>26535</v>
      </c>
      <c r="AT397" s="36">
        <f t="shared" ref="AT397:AT460" si="186">MAX(AP397,AS397)</f>
        <v>27504</v>
      </c>
      <c r="AU397" s="33"/>
      <c r="AV397" s="33">
        <f t="shared" ref="AV397:AV460" si="187">IF(AT397&gt;0,1,0)</f>
        <v>1</v>
      </c>
      <c r="AX397">
        <v>27385</v>
      </c>
      <c r="AY397" s="71">
        <f t="shared" si="161"/>
        <v>4.3454445864524373E-3</v>
      </c>
    </row>
    <row r="398" spans="1:51" ht="15" customHeight="1" x14ac:dyDescent="0.25">
      <c r="A398">
        <v>41</v>
      </c>
      <c r="B398">
        <v>200</v>
      </c>
      <c r="C398" t="s">
        <v>1609</v>
      </c>
      <c r="D398" t="s">
        <v>1610</v>
      </c>
      <c r="E398" s="39" t="s">
        <v>352</v>
      </c>
      <c r="F398" s="32">
        <v>288975</v>
      </c>
      <c r="G398" s="43">
        <v>635</v>
      </c>
      <c r="H398" s="47">
        <f t="shared" si="162"/>
        <v>2.8027737252919755</v>
      </c>
      <c r="I398">
        <v>139</v>
      </c>
      <c r="J398">
        <v>393</v>
      </c>
      <c r="K398" s="33">
        <f t="shared" si="163"/>
        <v>35.369</v>
      </c>
      <c r="L398" s="33">
        <v>712</v>
      </c>
      <c r="M398" s="33">
        <v>737</v>
      </c>
      <c r="N398" s="33">
        <v>684</v>
      </c>
      <c r="O398" s="33">
        <v>725</v>
      </c>
      <c r="P398" s="42">
        <v>713</v>
      </c>
      <c r="Q398" s="43">
        <v>616</v>
      </c>
      <c r="R398" s="40">
        <f t="shared" si="164"/>
        <v>737</v>
      </c>
      <c r="S398" s="34">
        <f t="shared" si="165"/>
        <v>13.84</v>
      </c>
      <c r="T398" s="43">
        <v>8716800</v>
      </c>
      <c r="U398" s="43">
        <v>50446949</v>
      </c>
      <c r="V398" s="54">
        <f t="shared" si="166"/>
        <v>17.279142</v>
      </c>
      <c r="W398" s="32">
        <v>197</v>
      </c>
      <c r="X398">
        <v>572</v>
      </c>
      <c r="Y398">
        <f t="shared" si="167"/>
        <v>34.44</v>
      </c>
      <c r="Z398" s="46">
        <v>460399</v>
      </c>
      <c r="AA398" s="41">
        <v>355355</v>
      </c>
      <c r="AB398" s="33">
        <f t="shared" si="168"/>
        <v>0.42007800000000001</v>
      </c>
      <c r="AC398" s="33" t="str">
        <f t="shared" si="169"/>
        <v/>
      </c>
      <c r="AD398" s="33" t="str">
        <f t="shared" si="170"/>
        <v/>
      </c>
      <c r="AE398" s="62">
        <f t="shared" si="171"/>
        <v>815.55525212131568</v>
      </c>
      <c r="AF398" s="62">
        <f t="shared" si="172"/>
        <v>0</v>
      </c>
      <c r="AG398" s="62">
        <f t="shared" si="173"/>
        <v>0</v>
      </c>
      <c r="AH398" s="62" t="str">
        <f t="shared" si="174"/>
        <v/>
      </c>
      <c r="AI398" s="33" t="str">
        <f t="shared" si="175"/>
        <v/>
      </c>
      <c r="AJ398" s="33" t="str">
        <f t="shared" si="176"/>
        <v/>
      </c>
      <c r="AK398" s="34">
        <f t="shared" si="177"/>
        <v>815.56</v>
      </c>
      <c r="AL398" s="34">
        <f t="shared" si="178"/>
        <v>868.57</v>
      </c>
      <c r="AM398" s="32">
        <f t="shared" si="179"/>
        <v>358138</v>
      </c>
      <c r="AN398" s="35">
        <f t="shared" si="180"/>
        <v>5.3758495219872974E-3</v>
      </c>
      <c r="AO398" s="32">
        <f t="shared" si="181"/>
        <v>371.80988048920744</v>
      </c>
      <c r="AP398" s="32">
        <f t="shared" si="182"/>
        <v>289347</v>
      </c>
      <c r="AQ398" s="32">
        <f t="shared" si="183"/>
        <v>6350</v>
      </c>
      <c r="AR398" s="32">
        <f t="shared" si="184"/>
        <v>17767.75</v>
      </c>
      <c r="AS398" s="32">
        <f t="shared" si="185"/>
        <v>282625</v>
      </c>
      <c r="AT398" s="36">
        <f t="shared" si="186"/>
        <v>289347</v>
      </c>
      <c r="AU398" s="33"/>
      <c r="AV398" s="33">
        <f t="shared" si="187"/>
        <v>1</v>
      </c>
      <c r="AX398">
        <v>288975</v>
      </c>
      <c r="AY398" s="71">
        <f t="shared" ref="AY398:AY461" si="188">(AT398-AX398)/AX398</f>
        <v>1.2873085907085388E-3</v>
      </c>
    </row>
    <row r="399" spans="1:51" ht="15" customHeight="1" x14ac:dyDescent="0.25">
      <c r="A399">
        <v>41</v>
      </c>
      <c r="B399">
        <v>300</v>
      </c>
      <c r="C399" t="s">
        <v>1685</v>
      </c>
      <c r="D399" t="s">
        <v>1686</v>
      </c>
      <c r="E399" s="39" t="s">
        <v>390</v>
      </c>
      <c r="F399" s="32">
        <v>247603</v>
      </c>
      <c r="G399" s="43">
        <v>543</v>
      </c>
      <c r="H399" s="47">
        <f t="shared" si="162"/>
        <v>2.7347998295888472</v>
      </c>
      <c r="I399">
        <v>106</v>
      </c>
      <c r="J399">
        <v>344</v>
      </c>
      <c r="K399" s="33">
        <f t="shared" si="163"/>
        <v>30.814000000000004</v>
      </c>
      <c r="L399" s="33">
        <v>738</v>
      </c>
      <c r="M399" s="33">
        <v>761</v>
      </c>
      <c r="N399" s="33">
        <v>751</v>
      </c>
      <c r="O399" s="33">
        <v>679</v>
      </c>
      <c r="P399" s="42">
        <v>559</v>
      </c>
      <c r="Q399" s="43">
        <v>560</v>
      </c>
      <c r="R399" s="40">
        <f t="shared" si="164"/>
        <v>761</v>
      </c>
      <c r="S399" s="34">
        <f t="shared" si="165"/>
        <v>28.65</v>
      </c>
      <c r="T399" s="43">
        <v>3353900</v>
      </c>
      <c r="U399" s="43">
        <v>27156479</v>
      </c>
      <c r="V399" s="54">
        <f t="shared" si="166"/>
        <v>12.350275999999999</v>
      </c>
      <c r="W399" s="32">
        <v>156</v>
      </c>
      <c r="X399">
        <v>627</v>
      </c>
      <c r="Y399">
        <f t="shared" si="167"/>
        <v>24.88</v>
      </c>
      <c r="Z399" s="46">
        <v>344747</v>
      </c>
      <c r="AA399" s="41">
        <v>355514</v>
      </c>
      <c r="AB399" s="33">
        <f t="shared" si="168"/>
        <v>0.42007800000000001</v>
      </c>
      <c r="AC399" s="33" t="str">
        <f t="shared" si="169"/>
        <v/>
      </c>
      <c r="AD399" s="33" t="str">
        <f t="shared" si="170"/>
        <v/>
      </c>
      <c r="AE399" s="62">
        <f t="shared" si="171"/>
        <v>800.5413819600958</v>
      </c>
      <c r="AF399" s="62">
        <f t="shared" si="172"/>
        <v>0</v>
      </c>
      <c r="AG399" s="62">
        <f t="shared" si="173"/>
        <v>0</v>
      </c>
      <c r="AH399" s="62" t="str">
        <f t="shared" si="174"/>
        <v/>
      </c>
      <c r="AI399" s="33" t="str">
        <f t="shared" si="175"/>
        <v/>
      </c>
      <c r="AJ399" s="33" t="str">
        <f t="shared" si="176"/>
        <v/>
      </c>
      <c r="AK399" s="34">
        <f t="shared" si="177"/>
        <v>800.54</v>
      </c>
      <c r="AL399" s="34">
        <f t="shared" si="178"/>
        <v>852.57</v>
      </c>
      <c r="AM399" s="32">
        <f t="shared" si="179"/>
        <v>318125</v>
      </c>
      <c r="AN399" s="35">
        <f t="shared" si="180"/>
        <v>5.3758495219872974E-3</v>
      </c>
      <c r="AO399" s="32">
        <f t="shared" si="181"/>
        <v>379.11565998958821</v>
      </c>
      <c r="AP399" s="32">
        <f t="shared" si="182"/>
        <v>247982</v>
      </c>
      <c r="AQ399" s="32">
        <f t="shared" si="183"/>
        <v>5430</v>
      </c>
      <c r="AR399" s="32">
        <f t="shared" si="184"/>
        <v>17775.7</v>
      </c>
      <c r="AS399" s="32">
        <f t="shared" si="185"/>
        <v>242173</v>
      </c>
      <c r="AT399" s="36">
        <f t="shared" si="186"/>
        <v>247982</v>
      </c>
      <c r="AU399" s="33"/>
      <c r="AV399" s="33">
        <f t="shared" si="187"/>
        <v>1</v>
      </c>
      <c r="AX399">
        <v>247603</v>
      </c>
      <c r="AY399" s="71">
        <f t="shared" si="188"/>
        <v>1.5306761226641034E-3</v>
      </c>
    </row>
    <row r="400" spans="1:51" ht="15" customHeight="1" x14ac:dyDescent="0.25">
      <c r="A400">
        <v>41</v>
      </c>
      <c r="B400">
        <v>400</v>
      </c>
      <c r="C400" t="s">
        <v>1747</v>
      </c>
      <c r="D400" t="s">
        <v>1748</v>
      </c>
      <c r="E400" s="39" t="s">
        <v>421</v>
      </c>
      <c r="F400" s="32">
        <v>280894</v>
      </c>
      <c r="G400" s="43">
        <v>681</v>
      </c>
      <c r="H400" s="47">
        <f t="shared" si="162"/>
        <v>2.8331471119127851</v>
      </c>
      <c r="I400">
        <v>131</v>
      </c>
      <c r="J400">
        <v>401</v>
      </c>
      <c r="K400" s="33">
        <f t="shared" si="163"/>
        <v>32.668300000000002</v>
      </c>
      <c r="L400" s="33">
        <v>759</v>
      </c>
      <c r="M400" s="33">
        <v>869</v>
      </c>
      <c r="N400" s="33">
        <v>693</v>
      </c>
      <c r="O400" s="33">
        <v>703</v>
      </c>
      <c r="P400" s="42">
        <v>683</v>
      </c>
      <c r="Q400" s="43">
        <v>687</v>
      </c>
      <c r="R400" s="40">
        <f t="shared" si="164"/>
        <v>869</v>
      </c>
      <c r="S400" s="34">
        <f t="shared" si="165"/>
        <v>21.63</v>
      </c>
      <c r="T400" s="43">
        <v>4046800</v>
      </c>
      <c r="U400" s="43">
        <v>39476911</v>
      </c>
      <c r="V400" s="54">
        <f t="shared" si="166"/>
        <v>10.251054999999999</v>
      </c>
      <c r="W400" s="32">
        <v>178</v>
      </c>
      <c r="X400">
        <v>698</v>
      </c>
      <c r="Y400">
        <f t="shared" si="167"/>
        <v>25.5</v>
      </c>
      <c r="Z400" s="46">
        <v>436456</v>
      </c>
      <c r="AA400" s="41">
        <v>271655</v>
      </c>
      <c r="AB400" s="33">
        <f t="shared" si="168"/>
        <v>0.42007800000000001</v>
      </c>
      <c r="AC400" s="33" t="str">
        <f t="shared" si="169"/>
        <v/>
      </c>
      <c r="AD400" s="33" t="str">
        <f t="shared" si="170"/>
        <v/>
      </c>
      <c r="AE400" s="62">
        <f t="shared" si="171"/>
        <v>822.26403463796021</v>
      </c>
      <c r="AF400" s="62">
        <f t="shared" si="172"/>
        <v>0</v>
      </c>
      <c r="AG400" s="62">
        <f t="shared" si="173"/>
        <v>0</v>
      </c>
      <c r="AH400" s="62" t="str">
        <f t="shared" si="174"/>
        <v/>
      </c>
      <c r="AI400" s="33" t="str">
        <f t="shared" si="175"/>
        <v/>
      </c>
      <c r="AJ400" s="33" t="str">
        <f t="shared" si="176"/>
        <v/>
      </c>
      <c r="AK400" s="34">
        <f t="shared" si="177"/>
        <v>822.26</v>
      </c>
      <c r="AL400" s="34">
        <f t="shared" si="178"/>
        <v>875.7</v>
      </c>
      <c r="AM400" s="32">
        <f t="shared" si="179"/>
        <v>413006</v>
      </c>
      <c r="AN400" s="35">
        <f t="shared" si="180"/>
        <v>5.3758495219872974E-3</v>
      </c>
      <c r="AO400" s="32">
        <f t="shared" si="181"/>
        <v>710.21423204878579</v>
      </c>
      <c r="AP400" s="32">
        <f t="shared" si="182"/>
        <v>281604</v>
      </c>
      <c r="AQ400" s="32">
        <f t="shared" si="183"/>
        <v>6810</v>
      </c>
      <c r="AR400" s="32">
        <f t="shared" si="184"/>
        <v>13582.75</v>
      </c>
      <c r="AS400" s="32">
        <f t="shared" si="185"/>
        <v>274084</v>
      </c>
      <c r="AT400" s="36">
        <f t="shared" si="186"/>
        <v>281604</v>
      </c>
      <c r="AU400" s="33"/>
      <c r="AV400" s="33">
        <f t="shared" si="187"/>
        <v>1</v>
      </c>
      <c r="AX400">
        <v>280894</v>
      </c>
      <c r="AY400" s="71">
        <f t="shared" si="188"/>
        <v>2.5276438798977549E-3</v>
      </c>
    </row>
    <row r="401" spans="1:51" ht="15" customHeight="1" x14ac:dyDescent="0.25">
      <c r="A401">
        <v>41</v>
      </c>
      <c r="B401">
        <v>500</v>
      </c>
      <c r="C401" t="s">
        <v>2449</v>
      </c>
      <c r="D401" t="s">
        <v>2450</v>
      </c>
      <c r="E401" s="39" t="s">
        <v>771</v>
      </c>
      <c r="F401" s="32">
        <v>505775</v>
      </c>
      <c r="G401" s="43">
        <v>1124</v>
      </c>
      <c r="H401" s="47">
        <f t="shared" si="162"/>
        <v>3.0507663112330423</v>
      </c>
      <c r="I401">
        <v>161</v>
      </c>
      <c r="J401">
        <v>515</v>
      </c>
      <c r="K401" s="33">
        <f t="shared" si="163"/>
        <v>31.262099999999997</v>
      </c>
      <c r="L401" s="33">
        <v>1069</v>
      </c>
      <c r="M401" s="33">
        <v>1353</v>
      </c>
      <c r="N401" s="33">
        <v>1257</v>
      </c>
      <c r="O401" s="33">
        <v>1218</v>
      </c>
      <c r="P401" s="40">
        <v>1143</v>
      </c>
      <c r="Q401" s="43">
        <v>1138</v>
      </c>
      <c r="R401" s="40">
        <f t="shared" si="164"/>
        <v>1353</v>
      </c>
      <c r="S401" s="34">
        <f t="shared" si="165"/>
        <v>16.93</v>
      </c>
      <c r="T401" s="43">
        <v>9725700</v>
      </c>
      <c r="U401" s="43">
        <v>63652407</v>
      </c>
      <c r="V401" s="54">
        <f t="shared" si="166"/>
        <v>15.279391</v>
      </c>
      <c r="W401" s="32">
        <v>261</v>
      </c>
      <c r="X401">
        <v>1019</v>
      </c>
      <c r="Y401">
        <f t="shared" si="167"/>
        <v>25.61</v>
      </c>
      <c r="Z401" s="46">
        <v>740138</v>
      </c>
      <c r="AA401" s="41">
        <v>565108</v>
      </c>
      <c r="AB401" s="33">
        <f t="shared" si="168"/>
        <v>0.42007800000000001</v>
      </c>
      <c r="AC401" s="33" t="str">
        <f t="shared" si="169"/>
        <v/>
      </c>
      <c r="AD401" s="33" t="str">
        <f t="shared" si="170"/>
        <v/>
      </c>
      <c r="AE401" s="62">
        <f t="shared" si="171"/>
        <v>870.33111052622064</v>
      </c>
      <c r="AF401" s="62">
        <f t="shared" si="172"/>
        <v>0</v>
      </c>
      <c r="AG401" s="62">
        <f t="shared" si="173"/>
        <v>0</v>
      </c>
      <c r="AH401" s="62" t="str">
        <f t="shared" si="174"/>
        <v/>
      </c>
      <c r="AI401" s="33" t="str">
        <f t="shared" si="175"/>
        <v/>
      </c>
      <c r="AJ401" s="33" t="str">
        <f t="shared" si="176"/>
        <v/>
      </c>
      <c r="AK401" s="34">
        <f t="shared" si="177"/>
        <v>870.33</v>
      </c>
      <c r="AL401" s="34">
        <f t="shared" si="178"/>
        <v>926.9</v>
      </c>
      <c r="AM401" s="32">
        <f t="shared" si="179"/>
        <v>730920</v>
      </c>
      <c r="AN401" s="35">
        <f t="shared" si="180"/>
        <v>5.3758495219872974E-3</v>
      </c>
      <c r="AO401" s="32">
        <f t="shared" si="181"/>
        <v>1210.3456406278301</v>
      </c>
      <c r="AP401" s="32">
        <f t="shared" si="182"/>
        <v>506985</v>
      </c>
      <c r="AQ401" s="32">
        <f t="shared" si="183"/>
        <v>11240</v>
      </c>
      <c r="AR401" s="32">
        <f t="shared" si="184"/>
        <v>28255.4</v>
      </c>
      <c r="AS401" s="32">
        <f t="shared" si="185"/>
        <v>494535</v>
      </c>
      <c r="AT401" s="36">
        <f t="shared" si="186"/>
        <v>506985</v>
      </c>
      <c r="AU401" s="33"/>
      <c r="AV401" s="33">
        <f t="shared" si="187"/>
        <v>1</v>
      </c>
      <c r="AX401">
        <v>505775</v>
      </c>
      <c r="AY401" s="71">
        <f t="shared" si="188"/>
        <v>2.3923681478918491E-3</v>
      </c>
    </row>
    <row r="402" spans="1:51" ht="15" customHeight="1" x14ac:dyDescent="0.25">
      <c r="A402">
        <v>42</v>
      </c>
      <c r="B402">
        <v>200</v>
      </c>
      <c r="C402" t="s">
        <v>977</v>
      </c>
      <c r="D402" t="s">
        <v>978</v>
      </c>
      <c r="E402" s="39" t="s">
        <v>38</v>
      </c>
      <c r="F402" s="32">
        <v>256957</v>
      </c>
      <c r="G402" s="43">
        <v>591</v>
      </c>
      <c r="H402" s="47">
        <f t="shared" si="162"/>
        <v>2.7715874808812555</v>
      </c>
      <c r="I402">
        <v>101</v>
      </c>
      <c r="J402">
        <v>279</v>
      </c>
      <c r="K402" s="33">
        <f t="shared" si="163"/>
        <v>36.200700000000005</v>
      </c>
      <c r="L402" s="33">
        <v>649</v>
      </c>
      <c r="M402" s="33">
        <v>752</v>
      </c>
      <c r="N402" s="33">
        <v>737</v>
      </c>
      <c r="O402" s="33">
        <v>637</v>
      </c>
      <c r="P402" s="42">
        <v>643</v>
      </c>
      <c r="Q402" s="43">
        <v>595</v>
      </c>
      <c r="R402" s="40">
        <f t="shared" si="164"/>
        <v>752</v>
      </c>
      <c r="S402" s="34">
        <f t="shared" si="165"/>
        <v>21.41</v>
      </c>
      <c r="T402" s="43">
        <v>6646500</v>
      </c>
      <c r="U402" s="43">
        <v>40203258</v>
      </c>
      <c r="V402" s="54">
        <f t="shared" si="166"/>
        <v>16.532242</v>
      </c>
      <c r="W402" s="32">
        <v>134</v>
      </c>
      <c r="X402">
        <v>544</v>
      </c>
      <c r="Y402">
        <f t="shared" si="167"/>
        <v>24.63</v>
      </c>
      <c r="Z402" s="46">
        <v>460761</v>
      </c>
      <c r="AA402" s="41">
        <v>631779</v>
      </c>
      <c r="AB402" s="33">
        <f t="shared" si="168"/>
        <v>0.42007800000000001</v>
      </c>
      <c r="AC402" s="33" t="str">
        <f t="shared" si="169"/>
        <v/>
      </c>
      <c r="AD402" s="33" t="str">
        <f t="shared" si="170"/>
        <v/>
      </c>
      <c r="AE402" s="62">
        <f t="shared" si="171"/>
        <v>808.66692801460908</v>
      </c>
      <c r="AF402" s="62">
        <f t="shared" si="172"/>
        <v>0</v>
      </c>
      <c r="AG402" s="62">
        <f t="shared" si="173"/>
        <v>0</v>
      </c>
      <c r="AH402" s="62" t="str">
        <f t="shared" si="174"/>
        <v/>
      </c>
      <c r="AI402" s="33" t="str">
        <f t="shared" si="175"/>
        <v/>
      </c>
      <c r="AJ402" s="33" t="str">
        <f t="shared" si="176"/>
        <v/>
      </c>
      <c r="AK402" s="34">
        <f t="shared" si="177"/>
        <v>808.67</v>
      </c>
      <c r="AL402" s="34">
        <f t="shared" si="178"/>
        <v>861.23</v>
      </c>
      <c r="AM402" s="32">
        <f t="shared" si="179"/>
        <v>315431</v>
      </c>
      <c r="AN402" s="35">
        <f t="shared" si="180"/>
        <v>5.3758495219872974E-3</v>
      </c>
      <c r="AO402" s="32">
        <f t="shared" si="181"/>
        <v>314.34742494868522</v>
      </c>
      <c r="AP402" s="32">
        <f t="shared" si="182"/>
        <v>257271</v>
      </c>
      <c r="AQ402" s="32">
        <f t="shared" si="183"/>
        <v>5910</v>
      </c>
      <c r="AR402" s="32">
        <f t="shared" si="184"/>
        <v>31588.95</v>
      </c>
      <c r="AS402" s="32">
        <f t="shared" si="185"/>
        <v>251047</v>
      </c>
      <c r="AT402" s="36">
        <f t="shared" si="186"/>
        <v>257271</v>
      </c>
      <c r="AU402" s="33"/>
      <c r="AV402" s="33">
        <f t="shared" si="187"/>
        <v>1</v>
      </c>
      <c r="AX402">
        <v>256957</v>
      </c>
      <c r="AY402" s="71">
        <f t="shared" si="188"/>
        <v>1.2219943414656926E-3</v>
      </c>
    </row>
    <row r="403" spans="1:51" ht="15" customHeight="1" x14ac:dyDescent="0.25">
      <c r="A403">
        <v>42</v>
      </c>
      <c r="B403">
        <v>400</v>
      </c>
      <c r="C403" t="s">
        <v>1243</v>
      </c>
      <c r="D403" t="s">
        <v>1244</v>
      </c>
      <c r="E403" s="39" t="s">
        <v>171</v>
      </c>
      <c r="F403" s="32">
        <v>378760</v>
      </c>
      <c r="G403" s="43">
        <v>1153</v>
      </c>
      <c r="H403" s="47">
        <f t="shared" si="162"/>
        <v>3.0618293072946989</v>
      </c>
      <c r="I403">
        <v>117</v>
      </c>
      <c r="J403">
        <v>517</v>
      </c>
      <c r="K403" s="33">
        <f t="shared" si="163"/>
        <v>22.630600000000001</v>
      </c>
      <c r="L403" s="33">
        <v>794</v>
      </c>
      <c r="M403" s="33">
        <v>924</v>
      </c>
      <c r="N403" s="33">
        <v>982</v>
      </c>
      <c r="O403" s="33">
        <v>1148</v>
      </c>
      <c r="P403" s="40">
        <v>1212</v>
      </c>
      <c r="Q403" s="43">
        <v>1149</v>
      </c>
      <c r="R403" s="40">
        <f t="shared" si="164"/>
        <v>1212</v>
      </c>
      <c r="S403" s="34">
        <f t="shared" si="165"/>
        <v>4.87</v>
      </c>
      <c r="T403" s="43">
        <v>17410600</v>
      </c>
      <c r="U403" s="43">
        <v>107631743</v>
      </c>
      <c r="V403" s="54">
        <f t="shared" si="166"/>
        <v>16.176082999999998</v>
      </c>
      <c r="W403" s="32">
        <v>188</v>
      </c>
      <c r="X403">
        <v>1120</v>
      </c>
      <c r="Y403">
        <f t="shared" si="167"/>
        <v>16.79</v>
      </c>
      <c r="Z403" s="46">
        <v>1337307</v>
      </c>
      <c r="AA403" s="41">
        <v>872928</v>
      </c>
      <c r="AB403" s="33">
        <f t="shared" si="168"/>
        <v>0.42007800000000001</v>
      </c>
      <c r="AC403" s="33" t="str">
        <f t="shared" si="169"/>
        <v/>
      </c>
      <c r="AD403" s="33" t="str">
        <f t="shared" si="170"/>
        <v/>
      </c>
      <c r="AE403" s="62">
        <f t="shared" si="171"/>
        <v>872.77467190733125</v>
      </c>
      <c r="AF403" s="62">
        <f t="shared" si="172"/>
        <v>0</v>
      </c>
      <c r="AG403" s="62">
        <f t="shared" si="173"/>
        <v>0</v>
      </c>
      <c r="AH403" s="62" t="str">
        <f t="shared" si="174"/>
        <v/>
      </c>
      <c r="AI403" s="33" t="str">
        <f t="shared" si="175"/>
        <v/>
      </c>
      <c r="AJ403" s="33" t="str">
        <f t="shared" si="176"/>
        <v/>
      </c>
      <c r="AK403" s="34">
        <f t="shared" si="177"/>
        <v>872.77</v>
      </c>
      <c r="AL403" s="34">
        <f t="shared" si="178"/>
        <v>929.49</v>
      </c>
      <c r="AM403" s="32">
        <f t="shared" si="179"/>
        <v>509929</v>
      </c>
      <c r="AN403" s="35">
        <f t="shared" si="180"/>
        <v>5.3758495219872974E-3</v>
      </c>
      <c r="AO403" s="32">
        <f t="shared" si="181"/>
        <v>705.14480594955182</v>
      </c>
      <c r="AP403" s="32">
        <f t="shared" si="182"/>
        <v>379465</v>
      </c>
      <c r="AQ403" s="32">
        <f t="shared" si="183"/>
        <v>11530</v>
      </c>
      <c r="AR403" s="32">
        <f t="shared" si="184"/>
        <v>43646.400000000001</v>
      </c>
      <c r="AS403" s="32">
        <f t="shared" si="185"/>
        <v>367230</v>
      </c>
      <c r="AT403" s="36">
        <f t="shared" si="186"/>
        <v>379465</v>
      </c>
      <c r="AU403" s="33"/>
      <c r="AV403" s="33">
        <f t="shared" si="187"/>
        <v>1</v>
      </c>
      <c r="AX403">
        <v>378760</v>
      </c>
      <c r="AY403" s="71">
        <f t="shared" si="188"/>
        <v>1.8613369944027881E-3</v>
      </c>
    </row>
    <row r="404" spans="1:51" ht="15" customHeight="1" x14ac:dyDescent="0.25">
      <c r="A404">
        <v>42</v>
      </c>
      <c r="B404">
        <v>500</v>
      </c>
      <c r="C404" t="s">
        <v>1441</v>
      </c>
      <c r="D404" t="s">
        <v>1442</v>
      </c>
      <c r="E404" s="39" t="s">
        <v>268</v>
      </c>
      <c r="F404" s="32">
        <v>9903</v>
      </c>
      <c r="G404" s="43">
        <v>28</v>
      </c>
      <c r="H404" s="47">
        <f t="shared" si="162"/>
        <v>1.4471580313422192</v>
      </c>
      <c r="I404">
        <v>10</v>
      </c>
      <c r="J404">
        <v>13</v>
      </c>
      <c r="K404" s="33">
        <f t="shared" si="163"/>
        <v>76.923100000000005</v>
      </c>
      <c r="L404" s="33">
        <v>58</v>
      </c>
      <c r="M404" s="33">
        <v>55</v>
      </c>
      <c r="N404" s="33">
        <v>53</v>
      </c>
      <c r="O404" s="33">
        <v>61</v>
      </c>
      <c r="P404" s="42">
        <v>39</v>
      </c>
      <c r="Q404" s="43">
        <v>28</v>
      </c>
      <c r="R404" s="40">
        <f t="shared" si="164"/>
        <v>61</v>
      </c>
      <c r="S404" s="34">
        <f t="shared" si="165"/>
        <v>54.1</v>
      </c>
      <c r="T404" s="43">
        <v>210300</v>
      </c>
      <c r="U404" s="43">
        <v>995931</v>
      </c>
      <c r="V404" s="54">
        <f t="shared" si="166"/>
        <v>21.115921</v>
      </c>
      <c r="W404" s="32">
        <v>11</v>
      </c>
      <c r="X404">
        <v>29</v>
      </c>
      <c r="Y404">
        <f t="shared" si="167"/>
        <v>37.93</v>
      </c>
      <c r="Z404" s="46">
        <v>12758</v>
      </c>
      <c r="AA404" s="41">
        <v>20000</v>
      </c>
      <c r="AB404" s="33">
        <f t="shared" si="168"/>
        <v>0.42007800000000001</v>
      </c>
      <c r="AC404" s="33" t="str">
        <f t="shared" si="169"/>
        <v/>
      </c>
      <c r="AD404" s="33" t="str">
        <f t="shared" si="170"/>
        <v/>
      </c>
      <c r="AE404" s="62">
        <f t="shared" si="171"/>
        <v>516.13092448877535</v>
      </c>
      <c r="AF404" s="62">
        <f t="shared" si="172"/>
        <v>0</v>
      </c>
      <c r="AG404" s="62">
        <f t="shared" si="173"/>
        <v>0</v>
      </c>
      <c r="AH404" s="62" t="str">
        <f t="shared" si="174"/>
        <v/>
      </c>
      <c r="AI404" s="33" t="str">
        <f t="shared" si="175"/>
        <v/>
      </c>
      <c r="AJ404" s="33" t="str">
        <f t="shared" si="176"/>
        <v/>
      </c>
      <c r="AK404" s="34">
        <f t="shared" si="177"/>
        <v>516.13</v>
      </c>
      <c r="AL404" s="34">
        <f t="shared" si="178"/>
        <v>549.66999999999996</v>
      </c>
      <c r="AM404" s="32">
        <f t="shared" si="179"/>
        <v>10031</v>
      </c>
      <c r="AN404" s="35">
        <f t="shared" si="180"/>
        <v>5.3758495219872974E-3</v>
      </c>
      <c r="AO404" s="32">
        <f t="shared" si="181"/>
        <v>0.68810873881437407</v>
      </c>
      <c r="AP404" s="32">
        <f t="shared" si="182"/>
        <v>9904</v>
      </c>
      <c r="AQ404" s="32">
        <f t="shared" si="183"/>
        <v>280</v>
      </c>
      <c r="AR404" s="32">
        <f t="shared" si="184"/>
        <v>1000</v>
      </c>
      <c r="AS404" s="32">
        <f t="shared" si="185"/>
        <v>9623</v>
      </c>
      <c r="AT404" s="36">
        <f t="shared" si="186"/>
        <v>9904</v>
      </c>
      <c r="AU404" s="33"/>
      <c r="AV404" s="33">
        <f t="shared" si="187"/>
        <v>1</v>
      </c>
      <c r="AX404">
        <v>9903</v>
      </c>
      <c r="AY404" s="71">
        <f t="shared" si="188"/>
        <v>1.0097950116126426E-4</v>
      </c>
    </row>
    <row r="405" spans="1:51" ht="15" customHeight="1" x14ac:dyDescent="0.25">
      <c r="A405">
        <v>42</v>
      </c>
      <c r="B405">
        <v>600</v>
      </c>
      <c r="C405" t="s">
        <v>1479</v>
      </c>
      <c r="D405" t="s">
        <v>1480</v>
      </c>
      <c r="E405" s="39" t="s">
        <v>287</v>
      </c>
      <c r="F405" s="32">
        <v>43998</v>
      </c>
      <c r="G405" s="43">
        <v>124</v>
      </c>
      <c r="H405" s="47">
        <f t="shared" si="162"/>
        <v>2.0934216851622351</v>
      </c>
      <c r="I405">
        <v>22</v>
      </c>
      <c r="J405">
        <v>43</v>
      </c>
      <c r="K405" s="33">
        <f t="shared" si="163"/>
        <v>51.162799999999997</v>
      </c>
      <c r="L405" s="33">
        <v>201</v>
      </c>
      <c r="M405" s="33">
        <v>172</v>
      </c>
      <c r="N405" s="33">
        <v>149</v>
      </c>
      <c r="O405" s="33">
        <v>159</v>
      </c>
      <c r="P405" s="42">
        <v>135</v>
      </c>
      <c r="Q405" s="43">
        <v>124</v>
      </c>
      <c r="R405" s="40">
        <f t="shared" si="164"/>
        <v>201</v>
      </c>
      <c r="S405" s="34">
        <f t="shared" si="165"/>
        <v>38.31</v>
      </c>
      <c r="T405" s="43">
        <v>1138400</v>
      </c>
      <c r="U405" s="43">
        <v>4663718</v>
      </c>
      <c r="V405" s="54">
        <f t="shared" si="166"/>
        <v>24.409708999999999</v>
      </c>
      <c r="W405" s="32">
        <v>25</v>
      </c>
      <c r="X405">
        <v>90</v>
      </c>
      <c r="Y405">
        <f t="shared" si="167"/>
        <v>27.78</v>
      </c>
      <c r="Z405" s="46">
        <v>52292</v>
      </c>
      <c r="AA405" s="41">
        <v>76212</v>
      </c>
      <c r="AB405" s="33">
        <f t="shared" si="168"/>
        <v>0.42007800000000001</v>
      </c>
      <c r="AC405" s="33" t="str">
        <f t="shared" si="169"/>
        <v/>
      </c>
      <c r="AD405" s="33" t="str">
        <f t="shared" si="170"/>
        <v/>
      </c>
      <c r="AE405" s="62">
        <f t="shared" si="171"/>
        <v>658.87570155357901</v>
      </c>
      <c r="AF405" s="62">
        <f t="shared" si="172"/>
        <v>0</v>
      </c>
      <c r="AG405" s="62">
        <f t="shared" si="173"/>
        <v>0</v>
      </c>
      <c r="AH405" s="62" t="str">
        <f t="shared" si="174"/>
        <v/>
      </c>
      <c r="AI405" s="33" t="str">
        <f t="shared" si="175"/>
        <v/>
      </c>
      <c r="AJ405" s="33" t="str">
        <f t="shared" si="176"/>
        <v/>
      </c>
      <c r="AK405" s="34">
        <f t="shared" si="177"/>
        <v>658.88</v>
      </c>
      <c r="AL405" s="34">
        <f t="shared" si="178"/>
        <v>701.7</v>
      </c>
      <c r="AM405" s="32">
        <f t="shared" si="179"/>
        <v>65044</v>
      </c>
      <c r="AN405" s="35">
        <f t="shared" si="180"/>
        <v>5.3758495219872974E-3</v>
      </c>
      <c r="AO405" s="32">
        <f t="shared" si="181"/>
        <v>113.14012903974466</v>
      </c>
      <c r="AP405" s="32">
        <f t="shared" si="182"/>
        <v>44111</v>
      </c>
      <c r="AQ405" s="32">
        <f t="shared" si="183"/>
        <v>1240</v>
      </c>
      <c r="AR405" s="32">
        <f t="shared" si="184"/>
        <v>3810.6000000000004</v>
      </c>
      <c r="AS405" s="32">
        <f t="shared" si="185"/>
        <v>42758</v>
      </c>
      <c r="AT405" s="36">
        <f t="shared" si="186"/>
        <v>44111</v>
      </c>
      <c r="AU405" s="33"/>
      <c r="AV405" s="33">
        <f t="shared" si="187"/>
        <v>1</v>
      </c>
      <c r="AX405">
        <v>43998</v>
      </c>
      <c r="AY405" s="71">
        <f t="shared" si="188"/>
        <v>2.5682985590254103E-3</v>
      </c>
    </row>
    <row r="406" spans="1:51" ht="15" customHeight="1" x14ac:dyDescent="0.25">
      <c r="A406">
        <v>42</v>
      </c>
      <c r="B406">
        <v>700</v>
      </c>
      <c r="C406" t="s">
        <v>1493</v>
      </c>
      <c r="D406" t="s">
        <v>1494</v>
      </c>
      <c r="E406" s="39" t="s">
        <v>294</v>
      </c>
      <c r="F406" s="32">
        <v>121756</v>
      </c>
      <c r="G406" s="43">
        <v>379</v>
      </c>
      <c r="H406" s="47">
        <f t="shared" si="162"/>
        <v>2.5786392099680722</v>
      </c>
      <c r="I406">
        <v>43</v>
      </c>
      <c r="J406">
        <v>184</v>
      </c>
      <c r="K406" s="33">
        <f t="shared" si="163"/>
        <v>23.369599999999998</v>
      </c>
      <c r="L406" s="33">
        <v>301</v>
      </c>
      <c r="M406" s="33">
        <v>356</v>
      </c>
      <c r="N406" s="33">
        <v>316</v>
      </c>
      <c r="O406" s="33">
        <v>315</v>
      </c>
      <c r="P406" s="42">
        <v>370</v>
      </c>
      <c r="Q406" s="43">
        <v>376</v>
      </c>
      <c r="R406" s="40">
        <f t="shared" si="164"/>
        <v>376</v>
      </c>
      <c r="S406" s="34">
        <f t="shared" si="165"/>
        <v>0</v>
      </c>
      <c r="T406" s="43">
        <v>3861500</v>
      </c>
      <c r="U406" s="43">
        <v>25816625</v>
      </c>
      <c r="V406" s="54">
        <f t="shared" si="166"/>
        <v>14.957416</v>
      </c>
      <c r="W406" s="32">
        <v>66</v>
      </c>
      <c r="X406">
        <v>455</v>
      </c>
      <c r="Y406">
        <f t="shared" si="167"/>
        <v>14.51</v>
      </c>
      <c r="Z406" s="46">
        <v>222407</v>
      </c>
      <c r="AA406" s="41">
        <v>205372</v>
      </c>
      <c r="AB406" s="33">
        <f t="shared" si="168"/>
        <v>0.42007800000000001</v>
      </c>
      <c r="AC406" s="33" t="str">
        <f t="shared" si="169"/>
        <v/>
      </c>
      <c r="AD406" s="33" t="str">
        <f t="shared" si="170"/>
        <v/>
      </c>
      <c r="AE406" s="62">
        <f t="shared" si="171"/>
        <v>766.04909278011792</v>
      </c>
      <c r="AF406" s="62">
        <f t="shared" si="172"/>
        <v>0</v>
      </c>
      <c r="AG406" s="62">
        <f t="shared" si="173"/>
        <v>0</v>
      </c>
      <c r="AH406" s="62" t="str">
        <f t="shared" si="174"/>
        <v/>
      </c>
      <c r="AI406" s="33" t="str">
        <f t="shared" si="175"/>
        <v/>
      </c>
      <c r="AJ406" s="33" t="str">
        <f t="shared" si="176"/>
        <v/>
      </c>
      <c r="AK406" s="34">
        <f t="shared" si="177"/>
        <v>766.05</v>
      </c>
      <c r="AL406" s="34">
        <f t="shared" si="178"/>
        <v>815.84</v>
      </c>
      <c r="AM406" s="32">
        <f t="shared" si="179"/>
        <v>215775</v>
      </c>
      <c r="AN406" s="35">
        <f t="shared" si="180"/>
        <v>5.3758495219872974E-3</v>
      </c>
      <c r="AO406" s="32">
        <f t="shared" si="181"/>
        <v>505.43199620772373</v>
      </c>
      <c r="AP406" s="32">
        <f t="shared" si="182"/>
        <v>122261</v>
      </c>
      <c r="AQ406" s="32">
        <f t="shared" si="183"/>
        <v>3790</v>
      </c>
      <c r="AR406" s="32">
        <f t="shared" si="184"/>
        <v>10268.6</v>
      </c>
      <c r="AS406" s="32">
        <f t="shared" si="185"/>
        <v>117966</v>
      </c>
      <c r="AT406" s="36">
        <f t="shared" si="186"/>
        <v>122261</v>
      </c>
      <c r="AU406" s="33"/>
      <c r="AV406" s="33">
        <f t="shared" si="187"/>
        <v>1</v>
      </c>
      <c r="AX406">
        <v>121756</v>
      </c>
      <c r="AY406" s="71">
        <f t="shared" si="188"/>
        <v>4.1476395413778374E-3</v>
      </c>
    </row>
    <row r="407" spans="1:51" ht="15" customHeight="1" x14ac:dyDescent="0.25">
      <c r="A407">
        <v>42</v>
      </c>
      <c r="B407">
        <v>900</v>
      </c>
      <c r="C407" t="s">
        <v>1853</v>
      </c>
      <c r="D407" t="s">
        <v>1854</v>
      </c>
      <c r="E407" s="39" t="s">
        <v>474</v>
      </c>
      <c r="F407" s="32">
        <v>101771</v>
      </c>
      <c r="G407" s="43">
        <v>433</v>
      </c>
      <c r="H407" s="47">
        <f t="shared" si="162"/>
        <v>2.6364878963533656</v>
      </c>
      <c r="I407">
        <v>34</v>
      </c>
      <c r="J407">
        <v>193</v>
      </c>
      <c r="K407" s="33">
        <f t="shared" si="163"/>
        <v>17.616599999999998</v>
      </c>
      <c r="L407" s="33">
        <v>267</v>
      </c>
      <c r="M407" s="33">
        <v>304</v>
      </c>
      <c r="N407" s="33">
        <v>287</v>
      </c>
      <c r="O407" s="33">
        <v>346</v>
      </c>
      <c r="P407" s="42">
        <v>448</v>
      </c>
      <c r="Q407" s="43">
        <v>436</v>
      </c>
      <c r="R407" s="40">
        <f t="shared" si="164"/>
        <v>448</v>
      </c>
      <c r="S407" s="34">
        <f t="shared" si="165"/>
        <v>3.35</v>
      </c>
      <c r="T407" s="43">
        <v>1687000</v>
      </c>
      <c r="U407" s="43">
        <v>38488760</v>
      </c>
      <c r="V407" s="54">
        <f t="shared" si="166"/>
        <v>4.3830980000000004</v>
      </c>
      <c r="W407" s="32">
        <v>39</v>
      </c>
      <c r="X407">
        <v>570</v>
      </c>
      <c r="Y407">
        <f t="shared" si="167"/>
        <v>6.84</v>
      </c>
      <c r="Z407" s="46">
        <v>394151</v>
      </c>
      <c r="AA407" s="41">
        <v>201508</v>
      </c>
      <c r="AB407" s="33">
        <f t="shared" si="168"/>
        <v>0.42007800000000001</v>
      </c>
      <c r="AC407" s="33" t="str">
        <f t="shared" si="169"/>
        <v/>
      </c>
      <c r="AD407" s="33" t="str">
        <f t="shared" si="170"/>
        <v/>
      </c>
      <c r="AE407" s="62">
        <f t="shared" si="171"/>
        <v>778.82653708284226</v>
      </c>
      <c r="AF407" s="62">
        <f t="shared" si="172"/>
        <v>0</v>
      </c>
      <c r="AG407" s="62">
        <f t="shared" si="173"/>
        <v>0</v>
      </c>
      <c r="AH407" s="62" t="str">
        <f t="shared" si="174"/>
        <v/>
      </c>
      <c r="AI407" s="33" t="str">
        <f t="shared" si="175"/>
        <v/>
      </c>
      <c r="AJ407" s="33" t="str">
        <f t="shared" si="176"/>
        <v/>
      </c>
      <c r="AK407" s="34">
        <f t="shared" si="177"/>
        <v>778.83</v>
      </c>
      <c r="AL407" s="34">
        <f t="shared" si="178"/>
        <v>829.45</v>
      </c>
      <c r="AM407" s="32">
        <f t="shared" si="179"/>
        <v>193578</v>
      </c>
      <c r="AN407" s="35">
        <f t="shared" si="180"/>
        <v>5.3758495219872974E-3</v>
      </c>
      <c r="AO407" s="32">
        <f t="shared" si="181"/>
        <v>493.54061706508782</v>
      </c>
      <c r="AP407" s="32">
        <f t="shared" si="182"/>
        <v>102265</v>
      </c>
      <c r="AQ407" s="32">
        <f t="shared" si="183"/>
        <v>4330</v>
      </c>
      <c r="AR407" s="32">
        <f t="shared" si="184"/>
        <v>10075.400000000001</v>
      </c>
      <c r="AS407" s="32">
        <f t="shared" si="185"/>
        <v>97441</v>
      </c>
      <c r="AT407" s="36">
        <f t="shared" si="186"/>
        <v>102265</v>
      </c>
      <c r="AU407" s="33"/>
      <c r="AV407" s="33">
        <f t="shared" si="187"/>
        <v>1</v>
      </c>
      <c r="AX407">
        <v>101771</v>
      </c>
      <c r="AY407" s="71">
        <f t="shared" si="188"/>
        <v>4.8540350394513168E-3</v>
      </c>
    </row>
    <row r="408" spans="1:51" ht="15" customHeight="1" x14ac:dyDescent="0.25">
      <c r="A408">
        <v>42</v>
      </c>
      <c r="B408">
        <v>1000</v>
      </c>
      <c r="C408" t="s">
        <v>1895</v>
      </c>
      <c r="D408" t="s">
        <v>1896</v>
      </c>
      <c r="E408" s="39" t="s">
        <v>495</v>
      </c>
      <c r="F408" s="32">
        <v>3146383</v>
      </c>
      <c r="G408" s="43">
        <v>14029</v>
      </c>
      <c r="H408" s="47">
        <f t="shared" si="162"/>
        <v>4.1470267152222311</v>
      </c>
      <c r="I408">
        <v>740</v>
      </c>
      <c r="J408">
        <v>6253</v>
      </c>
      <c r="K408" s="33">
        <f t="shared" si="163"/>
        <v>11.834300000000001</v>
      </c>
      <c r="L408" s="33">
        <v>9886</v>
      </c>
      <c r="M408" s="33">
        <v>11161</v>
      </c>
      <c r="N408" s="33">
        <v>12023</v>
      </c>
      <c r="O408" s="33">
        <v>12735</v>
      </c>
      <c r="P408" s="40">
        <v>13680</v>
      </c>
      <c r="Q408" s="43">
        <v>13628</v>
      </c>
      <c r="R408" s="40">
        <f t="shared" si="164"/>
        <v>13680</v>
      </c>
      <c r="S408" s="34">
        <f t="shared" si="165"/>
        <v>0</v>
      </c>
      <c r="T408" s="43">
        <v>368686900</v>
      </c>
      <c r="U408" s="43">
        <v>1170491579</v>
      </c>
      <c r="V408" s="54">
        <f t="shared" si="166"/>
        <v>31.498467000000002</v>
      </c>
      <c r="W408" s="32">
        <v>2207</v>
      </c>
      <c r="X408">
        <v>13880</v>
      </c>
      <c r="Y408">
        <f t="shared" si="167"/>
        <v>15.9</v>
      </c>
      <c r="Z408" s="46">
        <v>18500978</v>
      </c>
      <c r="AA408" s="41">
        <v>9870189</v>
      </c>
      <c r="AB408" s="33">
        <f t="shared" si="168"/>
        <v>0.42007800000000001</v>
      </c>
      <c r="AC408" s="33" t="str">
        <f t="shared" si="169"/>
        <v/>
      </c>
      <c r="AD408" s="33" t="str">
        <f t="shared" si="170"/>
        <v/>
      </c>
      <c r="AE408" s="62">
        <f t="shared" si="171"/>
        <v>0</v>
      </c>
      <c r="AF408" s="62">
        <f t="shared" si="172"/>
        <v>0</v>
      </c>
      <c r="AG408" s="62">
        <f t="shared" si="173"/>
        <v>871.00304522894987</v>
      </c>
      <c r="AH408" s="62" t="str">
        <f t="shared" si="174"/>
        <v/>
      </c>
      <c r="AI408" s="33" t="str">
        <f t="shared" si="175"/>
        <v/>
      </c>
      <c r="AJ408" s="33" t="str">
        <f t="shared" si="176"/>
        <v/>
      </c>
      <c r="AK408" s="34">
        <f t="shared" si="177"/>
        <v>871</v>
      </c>
      <c r="AL408" s="34">
        <f t="shared" si="178"/>
        <v>927.61</v>
      </c>
      <c r="AM408" s="32">
        <f t="shared" si="179"/>
        <v>5241587</v>
      </c>
      <c r="AN408" s="35">
        <f t="shared" si="180"/>
        <v>5.3758495219872974E-3</v>
      </c>
      <c r="AO408" s="32">
        <f t="shared" si="181"/>
        <v>11263.501421865873</v>
      </c>
      <c r="AP408" s="32">
        <f t="shared" si="182"/>
        <v>3157647</v>
      </c>
      <c r="AQ408" s="32">
        <f t="shared" si="183"/>
        <v>140290</v>
      </c>
      <c r="AR408" s="32">
        <f t="shared" si="184"/>
        <v>493509.45</v>
      </c>
      <c r="AS408" s="32">
        <f t="shared" si="185"/>
        <v>3006093</v>
      </c>
      <c r="AT408" s="36">
        <f t="shared" si="186"/>
        <v>3157647</v>
      </c>
      <c r="AU408" s="33"/>
      <c r="AV408" s="33">
        <f t="shared" si="187"/>
        <v>1</v>
      </c>
      <c r="AX408">
        <v>3146383</v>
      </c>
      <c r="AY408" s="71">
        <f t="shared" si="188"/>
        <v>3.579983746416123E-3</v>
      </c>
    </row>
    <row r="409" spans="1:51" ht="15" customHeight="1" x14ac:dyDescent="0.25">
      <c r="A409">
        <v>42</v>
      </c>
      <c r="B409">
        <v>1100</v>
      </c>
      <c r="C409" t="s">
        <v>1951</v>
      </c>
      <c r="D409" t="s">
        <v>1952</v>
      </c>
      <c r="E409" s="39" t="s">
        <v>523</v>
      </c>
      <c r="F409" s="32">
        <v>575298</v>
      </c>
      <c r="G409" s="43">
        <v>1362</v>
      </c>
      <c r="H409" s="47">
        <f t="shared" si="162"/>
        <v>3.1341771075767664</v>
      </c>
      <c r="I409">
        <v>140</v>
      </c>
      <c r="J409">
        <v>677</v>
      </c>
      <c r="K409" s="33">
        <f t="shared" si="163"/>
        <v>20.679500000000001</v>
      </c>
      <c r="L409" s="33">
        <v>1320</v>
      </c>
      <c r="M409" s="33">
        <v>1470</v>
      </c>
      <c r="N409" s="33">
        <v>1417</v>
      </c>
      <c r="O409" s="33">
        <v>1449</v>
      </c>
      <c r="P409" s="40">
        <v>1392</v>
      </c>
      <c r="Q409" s="43">
        <v>1366</v>
      </c>
      <c r="R409" s="40">
        <f t="shared" si="164"/>
        <v>1470</v>
      </c>
      <c r="S409" s="34">
        <f t="shared" si="165"/>
        <v>7.35</v>
      </c>
      <c r="T409" s="43">
        <v>8083900</v>
      </c>
      <c r="U409" s="43">
        <v>93550773</v>
      </c>
      <c r="V409" s="54">
        <f t="shared" si="166"/>
        <v>8.6411899999999999</v>
      </c>
      <c r="W409" s="32">
        <v>279</v>
      </c>
      <c r="X409">
        <v>1531</v>
      </c>
      <c r="Y409">
        <f t="shared" si="167"/>
        <v>18.22</v>
      </c>
      <c r="Z409" s="46">
        <v>1020401</v>
      </c>
      <c r="AA409" s="41">
        <v>745734</v>
      </c>
      <c r="AB409" s="33">
        <f t="shared" si="168"/>
        <v>0.42007800000000001</v>
      </c>
      <c r="AC409" s="33" t="str">
        <f t="shared" si="169"/>
        <v/>
      </c>
      <c r="AD409" s="33" t="str">
        <f t="shared" si="170"/>
        <v/>
      </c>
      <c r="AE409" s="62">
        <f t="shared" si="171"/>
        <v>888.75463699023339</v>
      </c>
      <c r="AF409" s="62">
        <f t="shared" si="172"/>
        <v>0</v>
      </c>
      <c r="AG409" s="62">
        <f t="shared" si="173"/>
        <v>0</v>
      </c>
      <c r="AH409" s="62" t="str">
        <f t="shared" si="174"/>
        <v/>
      </c>
      <c r="AI409" s="33" t="str">
        <f t="shared" si="175"/>
        <v/>
      </c>
      <c r="AJ409" s="33" t="str">
        <f t="shared" si="176"/>
        <v/>
      </c>
      <c r="AK409" s="34">
        <f t="shared" si="177"/>
        <v>888.75</v>
      </c>
      <c r="AL409" s="34">
        <f t="shared" si="178"/>
        <v>946.51</v>
      </c>
      <c r="AM409" s="32">
        <f t="shared" si="179"/>
        <v>860499</v>
      </c>
      <c r="AN409" s="35">
        <f t="shared" si="180"/>
        <v>5.3758495219872974E-3</v>
      </c>
      <c r="AO409" s="32">
        <f t="shared" si="181"/>
        <v>1533.1976595202991</v>
      </c>
      <c r="AP409" s="32">
        <f t="shared" si="182"/>
        <v>576831</v>
      </c>
      <c r="AQ409" s="32">
        <f t="shared" si="183"/>
        <v>13620</v>
      </c>
      <c r="AR409" s="32">
        <f t="shared" si="184"/>
        <v>37286.700000000004</v>
      </c>
      <c r="AS409" s="32">
        <f t="shared" si="185"/>
        <v>561678</v>
      </c>
      <c r="AT409" s="36">
        <f t="shared" si="186"/>
        <v>576831</v>
      </c>
      <c r="AU409" s="33"/>
      <c r="AV409" s="33">
        <f t="shared" si="187"/>
        <v>1</v>
      </c>
      <c r="AX409">
        <v>575298</v>
      </c>
      <c r="AY409" s="71">
        <f t="shared" si="188"/>
        <v>2.6647059437022204E-3</v>
      </c>
    </row>
    <row r="410" spans="1:51" ht="15" customHeight="1" x14ac:dyDescent="0.25">
      <c r="A410">
        <v>42</v>
      </c>
      <c r="B410">
        <v>1200</v>
      </c>
      <c r="C410" t="s">
        <v>2251</v>
      </c>
      <c r="D410" t="s">
        <v>2252</v>
      </c>
      <c r="E410" s="39" t="s">
        <v>672</v>
      </c>
      <c r="F410" s="32">
        <v>110650</v>
      </c>
      <c r="G410" s="43">
        <v>347</v>
      </c>
      <c r="H410" s="47">
        <f t="shared" si="162"/>
        <v>2.5403294747908736</v>
      </c>
      <c r="I410">
        <v>69</v>
      </c>
      <c r="J410">
        <v>178</v>
      </c>
      <c r="K410" s="33">
        <f t="shared" si="163"/>
        <v>38.763999999999996</v>
      </c>
      <c r="L410" s="33">
        <v>398</v>
      </c>
      <c r="M410" s="33">
        <v>412</v>
      </c>
      <c r="N410" s="33">
        <v>394</v>
      </c>
      <c r="O410" s="33">
        <v>371</v>
      </c>
      <c r="P410" s="42">
        <v>338</v>
      </c>
      <c r="Q410" s="43">
        <v>348</v>
      </c>
      <c r="R410" s="40">
        <f t="shared" si="164"/>
        <v>412</v>
      </c>
      <c r="S410" s="34">
        <f t="shared" si="165"/>
        <v>15.78</v>
      </c>
      <c r="T410" s="43">
        <v>1306000</v>
      </c>
      <c r="U410" s="43">
        <v>16484620</v>
      </c>
      <c r="V410" s="54">
        <f t="shared" si="166"/>
        <v>7.922536</v>
      </c>
      <c r="W410" s="32">
        <v>68</v>
      </c>
      <c r="X410">
        <v>323</v>
      </c>
      <c r="Y410">
        <f t="shared" si="167"/>
        <v>21.05</v>
      </c>
      <c r="Z410" s="46">
        <v>184774</v>
      </c>
      <c r="AA410" s="41">
        <v>184105</v>
      </c>
      <c r="AB410" s="33">
        <f t="shared" si="168"/>
        <v>0.42007800000000001</v>
      </c>
      <c r="AC410" s="33" t="str">
        <f t="shared" si="169"/>
        <v/>
      </c>
      <c r="AD410" s="33" t="str">
        <f t="shared" si="170"/>
        <v/>
      </c>
      <c r="AE410" s="62">
        <f t="shared" si="171"/>
        <v>757.58735340338376</v>
      </c>
      <c r="AF410" s="62">
        <f t="shared" si="172"/>
        <v>0</v>
      </c>
      <c r="AG410" s="62">
        <f t="shared" si="173"/>
        <v>0</v>
      </c>
      <c r="AH410" s="62" t="str">
        <f t="shared" si="174"/>
        <v/>
      </c>
      <c r="AI410" s="33" t="str">
        <f t="shared" si="175"/>
        <v/>
      </c>
      <c r="AJ410" s="33" t="str">
        <f t="shared" si="176"/>
        <v/>
      </c>
      <c r="AK410" s="34">
        <f t="shared" si="177"/>
        <v>757.59</v>
      </c>
      <c r="AL410" s="34">
        <f t="shared" si="178"/>
        <v>806.83</v>
      </c>
      <c r="AM410" s="32">
        <f t="shared" si="179"/>
        <v>202351</v>
      </c>
      <c r="AN410" s="35">
        <f t="shared" si="180"/>
        <v>5.3758495219872974E-3</v>
      </c>
      <c r="AO410" s="32">
        <f t="shared" si="181"/>
        <v>492.97077701575716</v>
      </c>
      <c r="AP410" s="32">
        <f t="shared" si="182"/>
        <v>111143</v>
      </c>
      <c r="AQ410" s="32">
        <f t="shared" si="183"/>
        <v>3470</v>
      </c>
      <c r="AR410" s="32">
        <f t="shared" si="184"/>
        <v>9205.25</v>
      </c>
      <c r="AS410" s="32">
        <f t="shared" si="185"/>
        <v>107180</v>
      </c>
      <c r="AT410" s="36">
        <f t="shared" si="186"/>
        <v>111143</v>
      </c>
      <c r="AU410" s="33"/>
      <c r="AV410" s="33">
        <f t="shared" si="187"/>
        <v>1</v>
      </c>
      <c r="AX410">
        <v>110650</v>
      </c>
      <c r="AY410" s="71">
        <f t="shared" si="188"/>
        <v>4.4554902846814281E-3</v>
      </c>
    </row>
    <row r="411" spans="1:51" ht="15" customHeight="1" x14ac:dyDescent="0.25">
      <c r="A411">
        <v>42</v>
      </c>
      <c r="B411">
        <v>1300</v>
      </c>
      <c r="C411" t="s">
        <v>2415</v>
      </c>
      <c r="D411" t="s">
        <v>2416</v>
      </c>
      <c r="E411" s="39" t="s">
        <v>754</v>
      </c>
      <c r="F411" s="32">
        <v>35057</v>
      </c>
      <c r="G411" s="43">
        <v>134</v>
      </c>
      <c r="H411" s="47">
        <f t="shared" si="162"/>
        <v>2.1271047983648077</v>
      </c>
      <c r="I411">
        <v>35</v>
      </c>
      <c r="J411">
        <v>69</v>
      </c>
      <c r="K411" s="33">
        <f t="shared" si="163"/>
        <v>50.724599999999995</v>
      </c>
      <c r="L411" s="33">
        <v>195</v>
      </c>
      <c r="M411" s="33">
        <v>177</v>
      </c>
      <c r="N411" s="33">
        <v>175</v>
      </c>
      <c r="O411" s="33">
        <v>207</v>
      </c>
      <c r="P411" s="42">
        <v>139</v>
      </c>
      <c r="Q411" s="43">
        <v>136</v>
      </c>
      <c r="R411" s="40">
        <f t="shared" si="164"/>
        <v>207</v>
      </c>
      <c r="S411" s="34">
        <f t="shared" si="165"/>
        <v>35.270000000000003</v>
      </c>
      <c r="T411" s="43">
        <v>3718800</v>
      </c>
      <c r="U411" s="43">
        <v>13056483</v>
      </c>
      <c r="V411" s="54">
        <f t="shared" si="166"/>
        <v>28.482402</v>
      </c>
      <c r="W411" s="32">
        <v>17</v>
      </c>
      <c r="X411">
        <v>140</v>
      </c>
      <c r="Y411">
        <f t="shared" si="167"/>
        <v>12.14</v>
      </c>
      <c r="Z411" s="46">
        <v>163684</v>
      </c>
      <c r="AA411" s="41">
        <v>67589</v>
      </c>
      <c r="AB411" s="33">
        <f t="shared" si="168"/>
        <v>0.42007800000000001</v>
      </c>
      <c r="AC411" s="33" t="str">
        <f t="shared" si="169"/>
        <v/>
      </c>
      <c r="AD411" s="33" t="str">
        <f t="shared" si="170"/>
        <v/>
      </c>
      <c r="AE411" s="62">
        <f t="shared" si="171"/>
        <v>666.31552654842369</v>
      </c>
      <c r="AF411" s="62">
        <f t="shared" si="172"/>
        <v>0</v>
      </c>
      <c r="AG411" s="62">
        <f t="shared" si="173"/>
        <v>0</v>
      </c>
      <c r="AH411" s="62" t="str">
        <f t="shared" si="174"/>
        <v/>
      </c>
      <c r="AI411" s="33" t="str">
        <f t="shared" si="175"/>
        <v/>
      </c>
      <c r="AJ411" s="33" t="str">
        <f t="shared" si="176"/>
        <v/>
      </c>
      <c r="AK411" s="34">
        <f t="shared" si="177"/>
        <v>666.32</v>
      </c>
      <c r="AL411" s="34">
        <f t="shared" si="178"/>
        <v>709.63</v>
      </c>
      <c r="AM411" s="32">
        <f t="shared" si="179"/>
        <v>26330</v>
      </c>
      <c r="AN411" s="35">
        <f t="shared" si="180"/>
        <v>5.3758495219872974E-3</v>
      </c>
      <c r="AO411" s="32">
        <f t="shared" si="181"/>
        <v>-46.915038778383142</v>
      </c>
      <c r="AP411" s="32">
        <f t="shared" si="182"/>
        <v>26330</v>
      </c>
      <c r="AQ411" s="32">
        <f t="shared" si="183"/>
        <v>1340</v>
      </c>
      <c r="AR411" s="32">
        <f t="shared" si="184"/>
        <v>3379.4500000000003</v>
      </c>
      <c r="AS411" s="32">
        <f t="shared" si="185"/>
        <v>33717</v>
      </c>
      <c r="AT411" s="36">
        <f t="shared" si="186"/>
        <v>33717</v>
      </c>
      <c r="AU411" s="33"/>
      <c r="AV411" s="33">
        <f t="shared" si="187"/>
        <v>1</v>
      </c>
      <c r="AX411">
        <v>35057</v>
      </c>
      <c r="AY411" s="71">
        <f t="shared" si="188"/>
        <v>-3.8223464643295207E-2</v>
      </c>
    </row>
    <row r="412" spans="1:51" ht="15" customHeight="1" x14ac:dyDescent="0.25">
      <c r="A412">
        <v>42</v>
      </c>
      <c r="B412">
        <v>1400</v>
      </c>
      <c r="C412" t="s">
        <v>2429</v>
      </c>
      <c r="D412" t="s">
        <v>2430</v>
      </c>
      <c r="E412" s="39" t="s">
        <v>761</v>
      </c>
      <c r="F412" s="32">
        <v>1058704</v>
      </c>
      <c r="G412" s="43">
        <v>2056</v>
      </c>
      <c r="H412" s="47">
        <f t="shared" si="162"/>
        <v>3.3130231103232379</v>
      </c>
      <c r="I412">
        <v>285</v>
      </c>
      <c r="J412">
        <v>861</v>
      </c>
      <c r="K412" s="33">
        <f t="shared" si="163"/>
        <v>33.100999999999999</v>
      </c>
      <c r="L412" s="33">
        <v>2516</v>
      </c>
      <c r="M412" s="33">
        <v>2478</v>
      </c>
      <c r="N412" s="33">
        <v>2059</v>
      </c>
      <c r="O412" s="33">
        <v>2268</v>
      </c>
      <c r="P412" s="40">
        <v>2163</v>
      </c>
      <c r="Q412" s="43">
        <v>2076</v>
      </c>
      <c r="R412" s="40">
        <f t="shared" si="164"/>
        <v>2516</v>
      </c>
      <c r="S412" s="34">
        <f t="shared" si="165"/>
        <v>18.28</v>
      </c>
      <c r="T412" s="43">
        <v>18116000</v>
      </c>
      <c r="U412" s="43">
        <v>105539937</v>
      </c>
      <c r="V412" s="54">
        <f t="shared" si="166"/>
        <v>17.165065999999999</v>
      </c>
      <c r="W412" s="32">
        <v>429</v>
      </c>
      <c r="X412">
        <v>1869</v>
      </c>
      <c r="Y412">
        <f t="shared" si="167"/>
        <v>22.95</v>
      </c>
      <c r="Z412" s="46">
        <v>1281673</v>
      </c>
      <c r="AA412" s="41">
        <v>1589471</v>
      </c>
      <c r="AB412" s="33">
        <f t="shared" si="168"/>
        <v>0.42007800000000001</v>
      </c>
      <c r="AC412" s="33" t="str">
        <f t="shared" si="169"/>
        <v/>
      </c>
      <c r="AD412" s="33" t="str">
        <f t="shared" si="170"/>
        <v/>
      </c>
      <c r="AE412" s="62">
        <f t="shared" si="171"/>
        <v>928.25760553886585</v>
      </c>
      <c r="AF412" s="62">
        <f t="shared" si="172"/>
        <v>0</v>
      </c>
      <c r="AG412" s="62">
        <f t="shared" si="173"/>
        <v>0</v>
      </c>
      <c r="AH412" s="62" t="str">
        <f t="shared" si="174"/>
        <v/>
      </c>
      <c r="AI412" s="33" t="str">
        <f t="shared" si="175"/>
        <v/>
      </c>
      <c r="AJ412" s="33" t="str">
        <f t="shared" si="176"/>
        <v/>
      </c>
      <c r="AK412" s="34">
        <f t="shared" si="177"/>
        <v>928.26</v>
      </c>
      <c r="AL412" s="34">
        <f t="shared" si="178"/>
        <v>988.59</v>
      </c>
      <c r="AM412" s="32">
        <f t="shared" si="179"/>
        <v>1494138</v>
      </c>
      <c r="AN412" s="35">
        <f t="shared" si="180"/>
        <v>5.3758495219872974E-3</v>
      </c>
      <c r="AO412" s="32">
        <f t="shared" si="181"/>
        <v>2340.8276607570169</v>
      </c>
      <c r="AP412" s="32">
        <f t="shared" si="182"/>
        <v>1061045</v>
      </c>
      <c r="AQ412" s="32">
        <f t="shared" si="183"/>
        <v>20560</v>
      </c>
      <c r="AR412" s="32">
        <f t="shared" si="184"/>
        <v>79473.55</v>
      </c>
      <c r="AS412" s="32">
        <f t="shared" si="185"/>
        <v>1038144</v>
      </c>
      <c r="AT412" s="36">
        <f t="shared" si="186"/>
        <v>1061045</v>
      </c>
      <c r="AU412" s="33"/>
      <c r="AV412" s="33">
        <f t="shared" si="187"/>
        <v>1</v>
      </c>
      <c r="AX412">
        <v>1058704</v>
      </c>
      <c r="AY412" s="71">
        <f t="shared" si="188"/>
        <v>2.2111940636854116E-3</v>
      </c>
    </row>
    <row r="413" spans="1:51" ht="15" customHeight="1" x14ac:dyDescent="0.25">
      <c r="A413">
        <v>43</v>
      </c>
      <c r="B413">
        <v>100</v>
      </c>
      <c r="C413" t="s">
        <v>1041</v>
      </c>
      <c r="D413" t="s">
        <v>1042</v>
      </c>
      <c r="E413" s="39" t="s">
        <v>70</v>
      </c>
      <c r="F413" s="32">
        <v>24678</v>
      </c>
      <c r="G413" s="43">
        <v>110</v>
      </c>
      <c r="H413" s="47">
        <f t="shared" si="162"/>
        <v>2.0413926851582249</v>
      </c>
      <c r="I413">
        <v>13</v>
      </c>
      <c r="J413">
        <v>81</v>
      </c>
      <c r="K413" s="33">
        <f t="shared" si="163"/>
        <v>16.049399999999999</v>
      </c>
      <c r="L413" s="33">
        <v>105</v>
      </c>
      <c r="M413" s="33">
        <v>114</v>
      </c>
      <c r="N413" s="33">
        <v>113</v>
      </c>
      <c r="O413" s="33">
        <v>114</v>
      </c>
      <c r="P413" s="42">
        <v>113</v>
      </c>
      <c r="Q413" s="43">
        <v>113</v>
      </c>
      <c r="R413" s="40">
        <f t="shared" si="164"/>
        <v>114</v>
      </c>
      <c r="S413" s="34">
        <f t="shared" si="165"/>
        <v>3.51</v>
      </c>
      <c r="T413" s="43">
        <v>398700</v>
      </c>
      <c r="U413" s="43">
        <v>5932969</v>
      </c>
      <c r="V413" s="54">
        <f t="shared" si="166"/>
        <v>6.7200759999999997</v>
      </c>
      <c r="W413" s="32">
        <v>29</v>
      </c>
      <c r="X413">
        <v>180</v>
      </c>
      <c r="Y413">
        <f t="shared" si="167"/>
        <v>16.11</v>
      </c>
      <c r="Z413" s="46">
        <v>53523</v>
      </c>
      <c r="AA413" s="41">
        <v>26100</v>
      </c>
      <c r="AB413" s="33">
        <f t="shared" si="168"/>
        <v>0.42007800000000001</v>
      </c>
      <c r="AC413" s="33" t="str">
        <f t="shared" si="169"/>
        <v/>
      </c>
      <c r="AD413" s="33" t="str">
        <f t="shared" si="170"/>
        <v/>
      </c>
      <c r="AE413" s="62">
        <f t="shared" si="171"/>
        <v>647.38369211969325</v>
      </c>
      <c r="AF413" s="62">
        <f t="shared" si="172"/>
        <v>0</v>
      </c>
      <c r="AG413" s="62">
        <f t="shared" si="173"/>
        <v>0</v>
      </c>
      <c r="AH413" s="62" t="str">
        <f t="shared" si="174"/>
        <v/>
      </c>
      <c r="AI413" s="33" t="str">
        <f t="shared" si="175"/>
        <v/>
      </c>
      <c r="AJ413" s="33" t="str">
        <f t="shared" si="176"/>
        <v/>
      </c>
      <c r="AK413" s="34">
        <f t="shared" si="177"/>
        <v>647.38</v>
      </c>
      <c r="AL413" s="34">
        <f t="shared" si="178"/>
        <v>689.46</v>
      </c>
      <c r="AM413" s="32">
        <f t="shared" si="179"/>
        <v>53357</v>
      </c>
      <c r="AN413" s="35">
        <f t="shared" si="180"/>
        <v>5.3758495219872974E-3</v>
      </c>
      <c r="AO413" s="32">
        <f t="shared" si="181"/>
        <v>154.1739884410737</v>
      </c>
      <c r="AP413" s="32">
        <f t="shared" si="182"/>
        <v>24832</v>
      </c>
      <c r="AQ413" s="32">
        <f t="shared" si="183"/>
        <v>1100</v>
      </c>
      <c r="AR413" s="32">
        <f t="shared" si="184"/>
        <v>1305</v>
      </c>
      <c r="AS413" s="32">
        <f t="shared" si="185"/>
        <v>23578</v>
      </c>
      <c r="AT413" s="36">
        <f t="shared" si="186"/>
        <v>24832</v>
      </c>
      <c r="AU413" s="33"/>
      <c r="AV413" s="33">
        <f t="shared" si="187"/>
        <v>1</v>
      </c>
      <c r="AX413">
        <v>24678</v>
      </c>
      <c r="AY413" s="71">
        <f t="shared" si="188"/>
        <v>6.2403760434395009E-3</v>
      </c>
    </row>
    <row r="414" spans="1:51" ht="15" customHeight="1" x14ac:dyDescent="0.25">
      <c r="A414">
        <v>43</v>
      </c>
      <c r="B414">
        <v>200</v>
      </c>
      <c r="C414" t="s">
        <v>1105</v>
      </c>
      <c r="D414" t="s">
        <v>1106</v>
      </c>
      <c r="E414" s="39" t="s">
        <v>102</v>
      </c>
      <c r="F414" s="32">
        <v>322808</v>
      </c>
      <c r="G414" s="43">
        <v>717</v>
      </c>
      <c r="H414" s="47">
        <f t="shared" si="162"/>
        <v>2.8555191556678001</v>
      </c>
      <c r="I414">
        <v>129</v>
      </c>
      <c r="J414">
        <v>296</v>
      </c>
      <c r="K414" s="33">
        <f t="shared" si="163"/>
        <v>43.581099999999999</v>
      </c>
      <c r="L414" s="33">
        <v>688</v>
      </c>
      <c r="M414" s="33">
        <v>697</v>
      </c>
      <c r="N414" s="33">
        <v>781</v>
      </c>
      <c r="O414" s="33">
        <v>807</v>
      </c>
      <c r="P414" s="42">
        <v>762</v>
      </c>
      <c r="Q414" s="43">
        <v>731</v>
      </c>
      <c r="R414" s="40">
        <f t="shared" si="164"/>
        <v>807</v>
      </c>
      <c r="S414" s="34">
        <f t="shared" si="165"/>
        <v>11.15</v>
      </c>
      <c r="T414" s="43">
        <v>2747100</v>
      </c>
      <c r="U414" s="43">
        <v>49908443</v>
      </c>
      <c r="V414" s="54">
        <f t="shared" si="166"/>
        <v>5.5042790000000004</v>
      </c>
      <c r="W414" s="32">
        <v>108</v>
      </c>
      <c r="X414">
        <v>530</v>
      </c>
      <c r="Y414">
        <f t="shared" si="167"/>
        <v>20.38</v>
      </c>
      <c r="Z414" s="46">
        <v>476502</v>
      </c>
      <c r="AA414" s="41">
        <v>582311</v>
      </c>
      <c r="AB414" s="33">
        <f t="shared" si="168"/>
        <v>0.42007800000000001</v>
      </c>
      <c r="AC414" s="33" t="str">
        <f t="shared" si="169"/>
        <v/>
      </c>
      <c r="AD414" s="33" t="str">
        <f t="shared" si="170"/>
        <v/>
      </c>
      <c r="AE414" s="62">
        <f t="shared" si="171"/>
        <v>827.20550454643671</v>
      </c>
      <c r="AF414" s="62">
        <f t="shared" si="172"/>
        <v>0</v>
      </c>
      <c r="AG414" s="62">
        <f t="shared" si="173"/>
        <v>0</v>
      </c>
      <c r="AH414" s="62" t="str">
        <f t="shared" si="174"/>
        <v/>
      </c>
      <c r="AI414" s="33" t="str">
        <f t="shared" si="175"/>
        <v/>
      </c>
      <c r="AJ414" s="33" t="str">
        <f t="shared" si="176"/>
        <v/>
      </c>
      <c r="AK414" s="34">
        <f t="shared" si="177"/>
        <v>827.21</v>
      </c>
      <c r="AL414" s="34">
        <f t="shared" si="178"/>
        <v>880.97</v>
      </c>
      <c r="AM414" s="32">
        <f t="shared" si="179"/>
        <v>431487</v>
      </c>
      <c r="AN414" s="35">
        <f t="shared" si="180"/>
        <v>5.3758495219872974E-3</v>
      </c>
      <c r="AO414" s="32">
        <f t="shared" si="181"/>
        <v>584.24195020005754</v>
      </c>
      <c r="AP414" s="32">
        <f t="shared" si="182"/>
        <v>323392</v>
      </c>
      <c r="AQ414" s="32">
        <f t="shared" si="183"/>
        <v>7170</v>
      </c>
      <c r="AR414" s="32">
        <f t="shared" si="184"/>
        <v>29115.550000000003</v>
      </c>
      <c r="AS414" s="32">
        <f t="shared" si="185"/>
        <v>315638</v>
      </c>
      <c r="AT414" s="36">
        <f t="shared" si="186"/>
        <v>323392</v>
      </c>
      <c r="AU414" s="33"/>
      <c r="AV414" s="33">
        <f t="shared" si="187"/>
        <v>1</v>
      </c>
      <c r="AX414">
        <v>322808</v>
      </c>
      <c r="AY414" s="71">
        <f t="shared" si="188"/>
        <v>1.8091249287502168E-3</v>
      </c>
    </row>
    <row r="415" spans="1:51" ht="15" customHeight="1" x14ac:dyDescent="0.25">
      <c r="A415">
        <v>43</v>
      </c>
      <c r="B415">
        <v>300</v>
      </c>
      <c r="C415" t="s">
        <v>1501</v>
      </c>
      <c r="D415" t="s">
        <v>1502</v>
      </c>
      <c r="E415" s="39" t="s">
        <v>298</v>
      </c>
      <c r="F415" s="32">
        <v>1823563</v>
      </c>
      <c r="G415" s="43">
        <v>5676</v>
      </c>
      <c r="H415" s="47">
        <f t="shared" si="162"/>
        <v>3.7540423867854362</v>
      </c>
      <c r="I415">
        <v>294</v>
      </c>
      <c r="J415">
        <v>2346</v>
      </c>
      <c r="K415" s="33">
        <f t="shared" si="163"/>
        <v>12.531999999999998</v>
      </c>
      <c r="L415" s="33">
        <v>4217</v>
      </c>
      <c r="M415" s="33">
        <v>4396</v>
      </c>
      <c r="N415" s="33">
        <v>4648</v>
      </c>
      <c r="O415" s="33">
        <v>5453</v>
      </c>
      <c r="P415" s="40">
        <v>5631</v>
      </c>
      <c r="Q415" s="43">
        <v>5744</v>
      </c>
      <c r="R415" s="40">
        <f t="shared" si="164"/>
        <v>5744</v>
      </c>
      <c r="S415" s="34">
        <f t="shared" si="165"/>
        <v>1.18</v>
      </c>
      <c r="T415" s="43">
        <v>81982400</v>
      </c>
      <c r="U415" s="43">
        <v>520908766</v>
      </c>
      <c r="V415" s="54">
        <f t="shared" si="166"/>
        <v>15.738341</v>
      </c>
      <c r="W415" s="32">
        <v>1162</v>
      </c>
      <c r="X415">
        <v>5702</v>
      </c>
      <c r="Y415">
        <f t="shared" si="167"/>
        <v>20.38</v>
      </c>
      <c r="Z415" s="46">
        <v>5841460</v>
      </c>
      <c r="AA415" s="41">
        <v>3670332</v>
      </c>
      <c r="AB415" s="33">
        <f t="shared" si="168"/>
        <v>0.42007800000000001</v>
      </c>
      <c r="AC415" s="33" t="str">
        <f t="shared" si="169"/>
        <v/>
      </c>
      <c r="AD415" s="33" t="str">
        <f t="shared" si="170"/>
        <v/>
      </c>
      <c r="AE415" s="62">
        <f t="shared" si="171"/>
        <v>0</v>
      </c>
      <c r="AF415" s="62">
        <f t="shared" si="172"/>
        <v>856.59272176224988</v>
      </c>
      <c r="AG415" s="62">
        <f t="shared" si="173"/>
        <v>0</v>
      </c>
      <c r="AH415" s="62" t="str">
        <f t="shared" si="174"/>
        <v/>
      </c>
      <c r="AI415" s="33" t="str">
        <f t="shared" si="175"/>
        <v/>
      </c>
      <c r="AJ415" s="33" t="str">
        <f t="shared" si="176"/>
        <v/>
      </c>
      <c r="AK415" s="34">
        <f t="shared" si="177"/>
        <v>856.59</v>
      </c>
      <c r="AL415" s="34">
        <f t="shared" si="178"/>
        <v>912.26</v>
      </c>
      <c r="AM415" s="32">
        <f t="shared" si="179"/>
        <v>2724119</v>
      </c>
      <c r="AN415" s="35">
        <f t="shared" si="180"/>
        <v>5.3758495219872974E-3</v>
      </c>
      <c r="AO415" s="32">
        <f t="shared" si="181"/>
        <v>4841.2535421227922</v>
      </c>
      <c r="AP415" s="32">
        <f t="shared" si="182"/>
        <v>1828404</v>
      </c>
      <c r="AQ415" s="32">
        <f t="shared" si="183"/>
        <v>56760</v>
      </c>
      <c r="AR415" s="32">
        <f t="shared" si="184"/>
        <v>183516.6</v>
      </c>
      <c r="AS415" s="32">
        <f t="shared" si="185"/>
        <v>1766803</v>
      </c>
      <c r="AT415" s="36">
        <f t="shared" si="186"/>
        <v>1828404</v>
      </c>
      <c r="AU415" s="33"/>
      <c r="AV415" s="33">
        <f t="shared" si="187"/>
        <v>1</v>
      </c>
      <c r="AX415">
        <v>1823563</v>
      </c>
      <c r="AY415" s="71">
        <f t="shared" si="188"/>
        <v>2.6546930377508208E-3</v>
      </c>
    </row>
    <row r="416" spans="1:51" ht="15" customHeight="1" x14ac:dyDescent="0.25">
      <c r="A416">
        <v>43</v>
      </c>
      <c r="B416">
        <v>400</v>
      </c>
      <c r="C416" t="s">
        <v>1665</v>
      </c>
      <c r="D416" t="s">
        <v>1666</v>
      </c>
      <c r="E416" s="39" t="s">
        <v>380</v>
      </c>
      <c r="F416" s="32">
        <v>3112059</v>
      </c>
      <c r="G416" s="43">
        <v>14910</v>
      </c>
      <c r="H416" s="47">
        <f t="shared" si="162"/>
        <v>4.173477643452995</v>
      </c>
      <c r="I416">
        <v>502</v>
      </c>
      <c r="J416">
        <v>6735</v>
      </c>
      <c r="K416" s="33">
        <f t="shared" si="163"/>
        <v>7.4536000000000007</v>
      </c>
      <c r="L416" s="33">
        <v>8031</v>
      </c>
      <c r="M416" s="33">
        <v>9244</v>
      </c>
      <c r="N416" s="33">
        <v>11523</v>
      </c>
      <c r="O416" s="33">
        <v>13080</v>
      </c>
      <c r="P416" s="40">
        <v>14178</v>
      </c>
      <c r="Q416" s="43">
        <v>14599</v>
      </c>
      <c r="R416" s="40">
        <f t="shared" si="164"/>
        <v>14599</v>
      </c>
      <c r="S416" s="34">
        <f t="shared" si="165"/>
        <v>0</v>
      </c>
      <c r="T416" s="43">
        <v>238886400</v>
      </c>
      <c r="U416" s="43">
        <v>1467412331</v>
      </c>
      <c r="V416" s="54">
        <f t="shared" si="166"/>
        <v>16.279433000000001</v>
      </c>
      <c r="W416" s="32">
        <v>3156</v>
      </c>
      <c r="X416">
        <v>14629</v>
      </c>
      <c r="Y416">
        <f t="shared" si="167"/>
        <v>21.57</v>
      </c>
      <c r="Z416" s="46">
        <v>18574613</v>
      </c>
      <c r="AA416" s="41">
        <v>9276440</v>
      </c>
      <c r="AB416" s="33">
        <f t="shared" si="168"/>
        <v>0.42007800000000001</v>
      </c>
      <c r="AC416" s="33" t="str">
        <f t="shared" si="169"/>
        <v/>
      </c>
      <c r="AD416" s="33" t="str">
        <f t="shared" si="170"/>
        <v/>
      </c>
      <c r="AE416" s="62">
        <f t="shared" si="171"/>
        <v>0</v>
      </c>
      <c r="AF416" s="62">
        <f t="shared" si="172"/>
        <v>0</v>
      </c>
      <c r="AG416" s="62">
        <f t="shared" si="173"/>
        <v>802.6723040060499</v>
      </c>
      <c r="AH416" s="62" t="str">
        <f t="shared" si="174"/>
        <v/>
      </c>
      <c r="AI416" s="33" t="str">
        <f t="shared" si="175"/>
        <v/>
      </c>
      <c r="AJ416" s="33" t="str">
        <f t="shared" si="176"/>
        <v/>
      </c>
      <c r="AK416" s="34">
        <f t="shared" si="177"/>
        <v>802.67</v>
      </c>
      <c r="AL416" s="34">
        <f t="shared" si="178"/>
        <v>854.84</v>
      </c>
      <c r="AM416" s="32">
        <f t="shared" si="179"/>
        <v>4942878</v>
      </c>
      <c r="AN416" s="35">
        <f t="shared" si="180"/>
        <v>5.3758495219872974E-3</v>
      </c>
      <c r="AO416" s="32">
        <f t="shared" si="181"/>
        <v>9842.2074459952619</v>
      </c>
      <c r="AP416" s="32">
        <f t="shared" si="182"/>
        <v>3121901</v>
      </c>
      <c r="AQ416" s="32">
        <f t="shared" si="183"/>
        <v>149100</v>
      </c>
      <c r="AR416" s="32">
        <f t="shared" si="184"/>
        <v>463822</v>
      </c>
      <c r="AS416" s="32">
        <f t="shared" si="185"/>
        <v>2962959</v>
      </c>
      <c r="AT416" s="36">
        <f t="shared" si="186"/>
        <v>3121901</v>
      </c>
      <c r="AU416" s="33"/>
      <c r="AV416" s="33">
        <f t="shared" si="187"/>
        <v>1</v>
      </c>
      <c r="AX416">
        <v>3112059</v>
      </c>
      <c r="AY416" s="71">
        <f t="shared" si="188"/>
        <v>3.1625364429144821E-3</v>
      </c>
    </row>
    <row r="417" spans="1:51" ht="15" customHeight="1" x14ac:dyDescent="0.25">
      <c r="A417">
        <v>43</v>
      </c>
      <c r="B417">
        <v>500</v>
      </c>
      <c r="C417" t="s">
        <v>1805</v>
      </c>
      <c r="D417" t="s">
        <v>1806</v>
      </c>
      <c r="E417" s="39" t="s">
        <v>450</v>
      </c>
      <c r="F417" s="32">
        <v>636294</v>
      </c>
      <c r="G417" s="43">
        <v>1897</v>
      </c>
      <c r="H417" s="47">
        <f t="shared" si="162"/>
        <v>3.2780673308886628</v>
      </c>
      <c r="I417">
        <v>149</v>
      </c>
      <c r="J417">
        <v>727</v>
      </c>
      <c r="K417" s="33">
        <f t="shared" si="163"/>
        <v>20.495200000000001</v>
      </c>
      <c r="L417" s="33">
        <v>1162</v>
      </c>
      <c r="M417" s="33">
        <v>1229</v>
      </c>
      <c r="N417" s="33">
        <v>1180</v>
      </c>
      <c r="O417" s="33">
        <v>1377</v>
      </c>
      <c r="P417" s="40">
        <v>1730</v>
      </c>
      <c r="Q417" s="43">
        <v>1894</v>
      </c>
      <c r="R417" s="40">
        <f t="shared" si="164"/>
        <v>1894</v>
      </c>
      <c r="S417" s="34">
        <f t="shared" si="165"/>
        <v>0</v>
      </c>
      <c r="T417" s="43">
        <v>15324200</v>
      </c>
      <c r="U417" s="43">
        <v>181213808</v>
      </c>
      <c r="V417" s="54">
        <f t="shared" si="166"/>
        <v>8.4564199999999996</v>
      </c>
      <c r="W417" s="32">
        <v>242</v>
      </c>
      <c r="X417">
        <v>1848</v>
      </c>
      <c r="Y417">
        <f t="shared" si="167"/>
        <v>13.1</v>
      </c>
      <c r="Z417" s="46">
        <v>1791959</v>
      </c>
      <c r="AA417" s="41">
        <v>1232756</v>
      </c>
      <c r="AB417" s="33">
        <f t="shared" si="168"/>
        <v>0.42007800000000001</v>
      </c>
      <c r="AC417" s="33" t="str">
        <f t="shared" si="169"/>
        <v/>
      </c>
      <c r="AD417" s="33" t="str">
        <f t="shared" si="170"/>
        <v/>
      </c>
      <c r="AE417" s="62">
        <f t="shared" si="171"/>
        <v>920.53667784469519</v>
      </c>
      <c r="AF417" s="62">
        <f t="shared" si="172"/>
        <v>0</v>
      </c>
      <c r="AG417" s="62">
        <f t="shared" si="173"/>
        <v>0</v>
      </c>
      <c r="AH417" s="62" t="str">
        <f t="shared" si="174"/>
        <v/>
      </c>
      <c r="AI417" s="33" t="str">
        <f t="shared" si="175"/>
        <v/>
      </c>
      <c r="AJ417" s="33" t="str">
        <f t="shared" si="176"/>
        <v/>
      </c>
      <c r="AK417" s="34">
        <f t="shared" si="177"/>
        <v>920.54</v>
      </c>
      <c r="AL417" s="34">
        <f t="shared" si="178"/>
        <v>980.37</v>
      </c>
      <c r="AM417" s="32">
        <f t="shared" si="179"/>
        <v>1106999</v>
      </c>
      <c r="AN417" s="35">
        <f t="shared" si="180"/>
        <v>5.3758495219872974E-3</v>
      </c>
      <c r="AO417" s="32">
        <f t="shared" si="181"/>
        <v>2530.4392492470306</v>
      </c>
      <c r="AP417" s="32">
        <f t="shared" si="182"/>
        <v>638824</v>
      </c>
      <c r="AQ417" s="32">
        <f t="shared" si="183"/>
        <v>18970</v>
      </c>
      <c r="AR417" s="32">
        <f t="shared" si="184"/>
        <v>61637.8</v>
      </c>
      <c r="AS417" s="32">
        <f t="shared" si="185"/>
        <v>617324</v>
      </c>
      <c r="AT417" s="36">
        <f t="shared" si="186"/>
        <v>638824</v>
      </c>
      <c r="AU417" s="33"/>
      <c r="AV417" s="33">
        <f t="shared" si="187"/>
        <v>1</v>
      </c>
      <c r="AX417">
        <v>636294</v>
      </c>
      <c r="AY417" s="71">
        <f t="shared" si="188"/>
        <v>3.9761493900618266E-3</v>
      </c>
    </row>
    <row r="418" spans="1:51" ht="15" customHeight="1" x14ac:dyDescent="0.25">
      <c r="A418">
        <v>43</v>
      </c>
      <c r="B418">
        <v>600</v>
      </c>
      <c r="C418" t="s">
        <v>2153</v>
      </c>
      <c r="D418" t="s">
        <v>2154</v>
      </c>
      <c r="E418" s="39" t="s">
        <v>624</v>
      </c>
      <c r="F418" s="32">
        <v>44633</v>
      </c>
      <c r="G418" s="43">
        <v>326</v>
      </c>
      <c r="H418" s="47">
        <f t="shared" si="162"/>
        <v>2.5132176000679389</v>
      </c>
      <c r="I418">
        <v>18</v>
      </c>
      <c r="J418">
        <v>88</v>
      </c>
      <c r="K418" s="33">
        <f t="shared" si="163"/>
        <v>20.454499999999999</v>
      </c>
      <c r="L418" s="33">
        <v>303</v>
      </c>
      <c r="M418" s="33">
        <v>390</v>
      </c>
      <c r="N418" s="33">
        <v>355</v>
      </c>
      <c r="O418" s="33">
        <v>336</v>
      </c>
      <c r="P418" s="42">
        <v>320</v>
      </c>
      <c r="Q418" s="43">
        <v>329</v>
      </c>
      <c r="R418" s="40">
        <f t="shared" si="164"/>
        <v>390</v>
      </c>
      <c r="S418" s="34">
        <f t="shared" si="165"/>
        <v>16.41</v>
      </c>
      <c r="T418" s="43">
        <v>8480400</v>
      </c>
      <c r="U418" s="43">
        <v>40418466</v>
      </c>
      <c r="V418" s="54">
        <f t="shared" si="166"/>
        <v>20.981498999999999</v>
      </c>
      <c r="W418" s="32">
        <v>40</v>
      </c>
      <c r="X418">
        <v>193</v>
      </c>
      <c r="Y418">
        <f t="shared" si="167"/>
        <v>20.73</v>
      </c>
      <c r="Z418" s="46">
        <v>471690</v>
      </c>
      <c r="AA418" s="41">
        <v>287876</v>
      </c>
      <c r="AB418" s="33">
        <f t="shared" si="168"/>
        <v>0.42007800000000001</v>
      </c>
      <c r="AC418" s="33" t="str">
        <f t="shared" si="169"/>
        <v/>
      </c>
      <c r="AD418" s="33" t="str">
        <f t="shared" si="170"/>
        <v/>
      </c>
      <c r="AE418" s="62">
        <f t="shared" si="171"/>
        <v>751.59896385020613</v>
      </c>
      <c r="AF418" s="62">
        <f t="shared" si="172"/>
        <v>0</v>
      </c>
      <c r="AG418" s="62">
        <f t="shared" si="173"/>
        <v>0</v>
      </c>
      <c r="AH418" s="62" t="str">
        <f t="shared" si="174"/>
        <v/>
      </c>
      <c r="AI418" s="33" t="str">
        <f t="shared" si="175"/>
        <v/>
      </c>
      <c r="AJ418" s="33" t="str">
        <f t="shared" si="176"/>
        <v/>
      </c>
      <c r="AK418" s="34">
        <f t="shared" si="177"/>
        <v>751.6</v>
      </c>
      <c r="AL418" s="34">
        <f t="shared" si="178"/>
        <v>800.45</v>
      </c>
      <c r="AM418" s="32">
        <f t="shared" si="179"/>
        <v>62800</v>
      </c>
      <c r="AN418" s="35">
        <f t="shared" si="180"/>
        <v>5.3758495219872974E-3</v>
      </c>
      <c r="AO418" s="32">
        <f t="shared" si="181"/>
        <v>97.663058265943235</v>
      </c>
      <c r="AP418" s="32">
        <f t="shared" si="182"/>
        <v>44731</v>
      </c>
      <c r="AQ418" s="32">
        <f t="shared" si="183"/>
        <v>3260</v>
      </c>
      <c r="AR418" s="32">
        <f t="shared" si="184"/>
        <v>14393.800000000001</v>
      </c>
      <c r="AS418" s="32">
        <f t="shared" si="185"/>
        <v>41373</v>
      </c>
      <c r="AT418" s="36">
        <f t="shared" si="186"/>
        <v>44731</v>
      </c>
      <c r="AU418" s="33"/>
      <c r="AV418" s="33">
        <f t="shared" si="187"/>
        <v>1</v>
      </c>
      <c r="AX418">
        <v>44633</v>
      </c>
      <c r="AY418" s="71">
        <f t="shared" si="188"/>
        <v>2.1956848072054308E-3</v>
      </c>
    </row>
    <row r="419" spans="1:51" ht="15" customHeight="1" x14ac:dyDescent="0.25">
      <c r="A419">
        <v>43</v>
      </c>
      <c r="B419">
        <v>800</v>
      </c>
      <c r="C419" t="s">
        <v>2307</v>
      </c>
      <c r="D419" t="s">
        <v>2308</v>
      </c>
      <c r="E419" s="39" t="s">
        <v>700</v>
      </c>
      <c r="F419" s="32">
        <v>283053</v>
      </c>
      <c r="G419" s="43">
        <v>857</v>
      </c>
      <c r="H419" s="47">
        <f t="shared" si="162"/>
        <v>2.9329808219231981</v>
      </c>
      <c r="I419">
        <v>126</v>
      </c>
      <c r="J419">
        <v>403</v>
      </c>
      <c r="K419" s="33">
        <f t="shared" si="163"/>
        <v>31.265500000000003</v>
      </c>
      <c r="L419" s="33">
        <v>694</v>
      </c>
      <c r="M419" s="33">
        <v>698</v>
      </c>
      <c r="N419" s="33">
        <v>764</v>
      </c>
      <c r="O419" s="33">
        <v>761</v>
      </c>
      <c r="P419" s="42">
        <v>837</v>
      </c>
      <c r="Q419" s="43">
        <v>866</v>
      </c>
      <c r="R419" s="40">
        <f t="shared" si="164"/>
        <v>866</v>
      </c>
      <c r="S419" s="34">
        <f t="shared" si="165"/>
        <v>1.04</v>
      </c>
      <c r="T419" s="43">
        <v>5011500</v>
      </c>
      <c r="U419" s="43">
        <v>76343835</v>
      </c>
      <c r="V419" s="54">
        <f t="shared" si="166"/>
        <v>6.564381</v>
      </c>
      <c r="W419" s="32">
        <v>174</v>
      </c>
      <c r="X419">
        <v>922</v>
      </c>
      <c r="Y419">
        <f t="shared" si="167"/>
        <v>18.87</v>
      </c>
      <c r="Z419" s="46">
        <v>766893</v>
      </c>
      <c r="AA419" s="41">
        <v>646482</v>
      </c>
      <c r="AB419" s="33">
        <f t="shared" si="168"/>
        <v>0.42007800000000001</v>
      </c>
      <c r="AC419" s="33" t="str">
        <f t="shared" si="169"/>
        <v/>
      </c>
      <c r="AD419" s="33" t="str">
        <f t="shared" si="170"/>
        <v/>
      </c>
      <c r="AE419" s="62">
        <f t="shared" si="171"/>
        <v>844.3150050039302</v>
      </c>
      <c r="AF419" s="62">
        <f t="shared" si="172"/>
        <v>0</v>
      </c>
      <c r="AG419" s="62">
        <f t="shared" si="173"/>
        <v>0</v>
      </c>
      <c r="AH419" s="62" t="str">
        <f t="shared" si="174"/>
        <v/>
      </c>
      <c r="AI419" s="33" t="str">
        <f t="shared" si="175"/>
        <v/>
      </c>
      <c r="AJ419" s="33" t="str">
        <f t="shared" si="176"/>
        <v/>
      </c>
      <c r="AK419" s="34">
        <f t="shared" si="177"/>
        <v>844.32</v>
      </c>
      <c r="AL419" s="34">
        <f t="shared" si="178"/>
        <v>899.19</v>
      </c>
      <c r="AM419" s="32">
        <f t="shared" si="179"/>
        <v>448451</v>
      </c>
      <c r="AN419" s="35">
        <f t="shared" si="180"/>
        <v>5.3758495219872974E-3</v>
      </c>
      <c r="AO419" s="32">
        <f t="shared" si="181"/>
        <v>889.15475923765496</v>
      </c>
      <c r="AP419" s="32">
        <f t="shared" si="182"/>
        <v>283942</v>
      </c>
      <c r="AQ419" s="32">
        <f t="shared" si="183"/>
        <v>8570</v>
      </c>
      <c r="AR419" s="32">
        <f t="shared" si="184"/>
        <v>32324.100000000002</v>
      </c>
      <c r="AS419" s="32">
        <f t="shared" si="185"/>
        <v>274483</v>
      </c>
      <c r="AT419" s="36">
        <f t="shared" si="186"/>
        <v>283942</v>
      </c>
      <c r="AU419" s="33"/>
      <c r="AV419" s="33">
        <f t="shared" si="187"/>
        <v>1</v>
      </c>
      <c r="AX419">
        <v>283053</v>
      </c>
      <c r="AY419" s="71">
        <f t="shared" si="188"/>
        <v>3.1407545583335985E-3</v>
      </c>
    </row>
    <row r="420" spans="1:51" ht="15" customHeight="1" x14ac:dyDescent="0.25">
      <c r="A420">
        <v>43</v>
      </c>
      <c r="B420">
        <v>900</v>
      </c>
      <c r="C420" t="s">
        <v>2387</v>
      </c>
      <c r="D420" t="s">
        <v>2388</v>
      </c>
      <c r="E420" s="39" t="s">
        <v>740</v>
      </c>
      <c r="F420" s="32">
        <v>185463</v>
      </c>
      <c r="G420" s="43">
        <v>480</v>
      </c>
      <c r="H420" s="47">
        <f t="shared" si="162"/>
        <v>2.6812412373755872</v>
      </c>
      <c r="I420">
        <v>94</v>
      </c>
      <c r="J420">
        <v>249</v>
      </c>
      <c r="K420" s="33">
        <f t="shared" si="163"/>
        <v>37.751000000000005</v>
      </c>
      <c r="L420" s="33">
        <v>666</v>
      </c>
      <c r="M420" s="33">
        <v>616</v>
      </c>
      <c r="N420" s="33">
        <v>566</v>
      </c>
      <c r="O420" s="33">
        <v>564</v>
      </c>
      <c r="P420" s="42">
        <v>571</v>
      </c>
      <c r="Q420" s="43">
        <v>489</v>
      </c>
      <c r="R420" s="40">
        <f t="shared" si="164"/>
        <v>666</v>
      </c>
      <c r="S420" s="34">
        <f t="shared" si="165"/>
        <v>27.93</v>
      </c>
      <c r="T420" s="43">
        <v>6350000</v>
      </c>
      <c r="U420" s="43">
        <v>42330162</v>
      </c>
      <c r="V420" s="54">
        <f t="shared" si="166"/>
        <v>15.001124000000001</v>
      </c>
      <c r="W420" s="32">
        <v>92</v>
      </c>
      <c r="X420">
        <v>570</v>
      </c>
      <c r="Y420">
        <f t="shared" si="167"/>
        <v>16.14</v>
      </c>
      <c r="Z420" s="46">
        <v>397158</v>
      </c>
      <c r="AA420" s="41">
        <v>496410</v>
      </c>
      <c r="AB420" s="33">
        <f t="shared" si="168"/>
        <v>0.42007800000000001</v>
      </c>
      <c r="AC420" s="33" t="str">
        <f t="shared" si="169"/>
        <v/>
      </c>
      <c r="AD420" s="33" t="str">
        <f t="shared" si="170"/>
        <v/>
      </c>
      <c r="AE420" s="62">
        <f t="shared" si="171"/>
        <v>788.71152078780756</v>
      </c>
      <c r="AF420" s="62">
        <f t="shared" si="172"/>
        <v>0</v>
      </c>
      <c r="AG420" s="62">
        <f t="shared" si="173"/>
        <v>0</v>
      </c>
      <c r="AH420" s="62" t="str">
        <f t="shared" si="174"/>
        <v/>
      </c>
      <c r="AI420" s="33" t="str">
        <f t="shared" si="175"/>
        <v/>
      </c>
      <c r="AJ420" s="33" t="str">
        <f t="shared" si="176"/>
        <v/>
      </c>
      <c r="AK420" s="34">
        <f t="shared" si="177"/>
        <v>788.71</v>
      </c>
      <c r="AL420" s="34">
        <f t="shared" si="178"/>
        <v>839.97</v>
      </c>
      <c r="AM420" s="32">
        <f t="shared" si="179"/>
        <v>236348</v>
      </c>
      <c r="AN420" s="35">
        <f t="shared" si="180"/>
        <v>5.3758495219872974E-3</v>
      </c>
      <c r="AO420" s="32">
        <f t="shared" si="181"/>
        <v>273.55010292632363</v>
      </c>
      <c r="AP420" s="32">
        <f t="shared" si="182"/>
        <v>185737</v>
      </c>
      <c r="AQ420" s="32">
        <f t="shared" si="183"/>
        <v>4800</v>
      </c>
      <c r="AR420" s="32">
        <f t="shared" si="184"/>
        <v>24820.5</v>
      </c>
      <c r="AS420" s="32">
        <f t="shared" si="185"/>
        <v>180663</v>
      </c>
      <c r="AT420" s="36">
        <f t="shared" si="186"/>
        <v>185737</v>
      </c>
      <c r="AU420" s="33"/>
      <c r="AV420" s="33">
        <f t="shared" si="187"/>
        <v>1</v>
      </c>
      <c r="AX420">
        <v>185463</v>
      </c>
      <c r="AY420" s="71">
        <f t="shared" si="188"/>
        <v>1.4773836290796548E-3</v>
      </c>
    </row>
    <row r="421" spans="1:51" ht="15" customHeight="1" x14ac:dyDescent="0.25">
      <c r="A421">
        <v>43</v>
      </c>
      <c r="B421">
        <v>1000</v>
      </c>
      <c r="C421" t="s">
        <v>2575</v>
      </c>
      <c r="D421" t="s">
        <v>2576</v>
      </c>
      <c r="E421" s="39" t="s">
        <v>834</v>
      </c>
      <c r="F421" s="32">
        <v>740687</v>
      </c>
      <c r="G421" s="43">
        <v>2218</v>
      </c>
      <c r="H421" s="47">
        <f t="shared" si="162"/>
        <v>3.3459615418131414</v>
      </c>
      <c r="I421">
        <v>197</v>
      </c>
      <c r="J421">
        <v>1025</v>
      </c>
      <c r="K421" s="33">
        <f t="shared" si="163"/>
        <v>19.2195</v>
      </c>
      <c r="L421" s="33">
        <v>1266</v>
      </c>
      <c r="M421" s="33">
        <v>1522</v>
      </c>
      <c r="N421" s="33">
        <v>1581</v>
      </c>
      <c r="O421" s="33">
        <v>2094</v>
      </c>
      <c r="P421" s="40">
        <v>2355</v>
      </c>
      <c r="Q421" s="43">
        <v>2240</v>
      </c>
      <c r="R421" s="40">
        <f t="shared" si="164"/>
        <v>2355</v>
      </c>
      <c r="S421" s="34">
        <f t="shared" si="165"/>
        <v>5.82</v>
      </c>
      <c r="T421" s="43">
        <v>51289400</v>
      </c>
      <c r="U421" s="43">
        <v>260090402</v>
      </c>
      <c r="V421" s="54">
        <f t="shared" si="166"/>
        <v>19.719836000000001</v>
      </c>
      <c r="W421" s="32">
        <v>347</v>
      </c>
      <c r="X421">
        <v>2023</v>
      </c>
      <c r="Y421">
        <f t="shared" si="167"/>
        <v>17.149999999999999</v>
      </c>
      <c r="Z421" s="46">
        <v>2898890</v>
      </c>
      <c r="AA421" s="41">
        <v>1995415</v>
      </c>
      <c r="AB421" s="33">
        <f t="shared" si="168"/>
        <v>0.42007800000000001</v>
      </c>
      <c r="AC421" s="33" t="str">
        <f t="shared" si="169"/>
        <v/>
      </c>
      <c r="AD421" s="33" t="str">
        <f t="shared" si="170"/>
        <v/>
      </c>
      <c r="AE421" s="62">
        <f t="shared" si="171"/>
        <v>935.53294747106122</v>
      </c>
      <c r="AF421" s="62">
        <f t="shared" si="172"/>
        <v>0</v>
      </c>
      <c r="AG421" s="62">
        <f t="shared" si="173"/>
        <v>0</v>
      </c>
      <c r="AH421" s="62" t="str">
        <f t="shared" si="174"/>
        <v/>
      </c>
      <c r="AI421" s="33" t="str">
        <f t="shared" si="175"/>
        <v/>
      </c>
      <c r="AJ421" s="33" t="str">
        <f t="shared" si="176"/>
        <v/>
      </c>
      <c r="AK421" s="34">
        <f t="shared" si="177"/>
        <v>935.53</v>
      </c>
      <c r="AL421" s="34">
        <f t="shared" si="178"/>
        <v>996.33</v>
      </c>
      <c r="AM421" s="32">
        <f t="shared" si="179"/>
        <v>992100</v>
      </c>
      <c r="AN421" s="35">
        <f t="shared" si="180"/>
        <v>5.3758495219872974E-3</v>
      </c>
      <c r="AO421" s="32">
        <f t="shared" si="181"/>
        <v>1351.5584558713924</v>
      </c>
      <c r="AP421" s="32">
        <f t="shared" si="182"/>
        <v>742039</v>
      </c>
      <c r="AQ421" s="32">
        <f t="shared" si="183"/>
        <v>22180</v>
      </c>
      <c r="AR421" s="32">
        <f t="shared" si="184"/>
        <v>99770.75</v>
      </c>
      <c r="AS421" s="32">
        <f t="shared" si="185"/>
        <v>718507</v>
      </c>
      <c r="AT421" s="36">
        <f t="shared" si="186"/>
        <v>742039</v>
      </c>
      <c r="AU421" s="33"/>
      <c r="AV421" s="33">
        <f t="shared" si="187"/>
        <v>1</v>
      </c>
      <c r="AX421">
        <v>740687</v>
      </c>
      <c r="AY421" s="71">
        <f t="shared" si="188"/>
        <v>1.8253324278676417E-3</v>
      </c>
    </row>
    <row r="422" spans="1:51" ht="15" customHeight="1" x14ac:dyDescent="0.25">
      <c r="A422">
        <v>44</v>
      </c>
      <c r="B422">
        <v>100</v>
      </c>
      <c r="C422" t="s">
        <v>1003</v>
      </c>
      <c r="D422" t="s">
        <v>1004</v>
      </c>
      <c r="E422" s="39" t="s">
        <v>51</v>
      </c>
      <c r="F422" s="32">
        <v>23916</v>
      </c>
      <c r="G422" s="43">
        <v>72</v>
      </c>
      <c r="H422" s="47">
        <f t="shared" si="162"/>
        <v>1.8573324964312685</v>
      </c>
      <c r="I422">
        <v>9</v>
      </c>
      <c r="J422">
        <v>43</v>
      </c>
      <c r="K422" s="33">
        <f t="shared" si="163"/>
        <v>20.930199999999999</v>
      </c>
      <c r="L422" s="33">
        <v>157</v>
      </c>
      <c r="M422" s="33">
        <v>109</v>
      </c>
      <c r="N422" s="33">
        <v>110</v>
      </c>
      <c r="O422" s="33">
        <v>94</v>
      </c>
      <c r="P422" s="42">
        <v>89</v>
      </c>
      <c r="Q422" s="43">
        <v>84</v>
      </c>
      <c r="R422" s="40">
        <f t="shared" si="164"/>
        <v>157</v>
      </c>
      <c r="S422" s="34">
        <f t="shared" si="165"/>
        <v>54.14</v>
      </c>
      <c r="T422" s="43">
        <v>1322000</v>
      </c>
      <c r="U422" s="43">
        <v>3176676</v>
      </c>
      <c r="V422" s="54">
        <f t="shared" si="166"/>
        <v>41.615827000000003</v>
      </c>
      <c r="W422" s="32">
        <v>24</v>
      </c>
      <c r="X422">
        <v>94</v>
      </c>
      <c r="Y422">
        <f t="shared" si="167"/>
        <v>25.53</v>
      </c>
      <c r="Z422" s="46">
        <v>55091</v>
      </c>
      <c r="AA422" s="41">
        <v>18178</v>
      </c>
      <c r="AB422" s="33">
        <f t="shared" si="168"/>
        <v>0.42007800000000001</v>
      </c>
      <c r="AC422" s="33" t="str">
        <f t="shared" si="169"/>
        <v/>
      </c>
      <c r="AD422" s="33" t="str">
        <f t="shared" si="170"/>
        <v/>
      </c>
      <c r="AE422" s="62">
        <f t="shared" si="171"/>
        <v>606.72902981424932</v>
      </c>
      <c r="AF422" s="62">
        <f t="shared" si="172"/>
        <v>0</v>
      </c>
      <c r="AG422" s="62">
        <f t="shared" si="173"/>
        <v>0</v>
      </c>
      <c r="AH422" s="62" t="str">
        <f t="shared" si="174"/>
        <v/>
      </c>
      <c r="AI422" s="33" t="str">
        <f t="shared" si="175"/>
        <v/>
      </c>
      <c r="AJ422" s="33" t="str">
        <f t="shared" si="176"/>
        <v/>
      </c>
      <c r="AK422" s="34">
        <f t="shared" si="177"/>
        <v>606.73</v>
      </c>
      <c r="AL422" s="34">
        <f t="shared" si="178"/>
        <v>646.16</v>
      </c>
      <c r="AM422" s="32">
        <f t="shared" si="179"/>
        <v>23381</v>
      </c>
      <c r="AN422" s="35">
        <f t="shared" si="180"/>
        <v>5.3758495219872974E-3</v>
      </c>
      <c r="AO422" s="32">
        <f t="shared" si="181"/>
        <v>-2.876079494263204</v>
      </c>
      <c r="AP422" s="32">
        <f t="shared" si="182"/>
        <v>23381</v>
      </c>
      <c r="AQ422" s="32">
        <f t="shared" si="183"/>
        <v>720</v>
      </c>
      <c r="AR422" s="32">
        <f t="shared" si="184"/>
        <v>908.90000000000009</v>
      </c>
      <c r="AS422" s="32">
        <f t="shared" si="185"/>
        <v>23196</v>
      </c>
      <c r="AT422" s="36">
        <f t="shared" si="186"/>
        <v>23381</v>
      </c>
      <c r="AU422" s="33"/>
      <c r="AV422" s="33">
        <f t="shared" si="187"/>
        <v>1</v>
      </c>
      <c r="AX422">
        <v>23916</v>
      </c>
      <c r="AY422" s="71">
        <f t="shared" si="188"/>
        <v>-2.2369961532028769E-2</v>
      </c>
    </row>
    <row r="423" spans="1:51" ht="15" customHeight="1" x14ac:dyDescent="0.25">
      <c r="A423">
        <v>44</v>
      </c>
      <c r="B423">
        <v>300</v>
      </c>
      <c r="C423" t="s">
        <v>1865</v>
      </c>
      <c r="D423" t="s">
        <v>1866</v>
      </c>
      <c r="E423" s="39" t="s">
        <v>480</v>
      </c>
      <c r="F423" s="32">
        <v>698810</v>
      </c>
      <c r="G423" s="43">
        <v>1217</v>
      </c>
      <c r="H423" s="47">
        <f t="shared" si="162"/>
        <v>3.0852905782300648</v>
      </c>
      <c r="I423">
        <v>116</v>
      </c>
      <c r="J423">
        <v>488</v>
      </c>
      <c r="K423" s="33">
        <f t="shared" si="163"/>
        <v>23.770499999999998</v>
      </c>
      <c r="L423" s="33">
        <v>1313</v>
      </c>
      <c r="M423" s="33">
        <v>1283</v>
      </c>
      <c r="N423" s="33">
        <v>1154</v>
      </c>
      <c r="O423" s="33">
        <v>1202</v>
      </c>
      <c r="P423" s="40">
        <v>1214</v>
      </c>
      <c r="Q423" s="43">
        <v>1240</v>
      </c>
      <c r="R423" s="40">
        <f t="shared" si="164"/>
        <v>1313</v>
      </c>
      <c r="S423" s="34">
        <f t="shared" si="165"/>
        <v>7.31</v>
      </c>
      <c r="T423" s="43">
        <v>18536400</v>
      </c>
      <c r="U423" s="43">
        <v>55480174</v>
      </c>
      <c r="V423" s="54">
        <f t="shared" si="166"/>
        <v>33.410854</v>
      </c>
      <c r="W423" s="32">
        <v>253</v>
      </c>
      <c r="X423">
        <v>1116</v>
      </c>
      <c r="Y423">
        <f t="shared" si="167"/>
        <v>22.67</v>
      </c>
      <c r="Z423" s="46">
        <v>897772</v>
      </c>
      <c r="AA423" s="41">
        <v>366472</v>
      </c>
      <c r="AB423" s="33">
        <f t="shared" si="168"/>
        <v>0.42007800000000001</v>
      </c>
      <c r="AC423" s="33" t="str">
        <f t="shared" si="169"/>
        <v/>
      </c>
      <c r="AD423" s="33" t="str">
        <f t="shared" si="170"/>
        <v/>
      </c>
      <c r="AE423" s="62">
        <f t="shared" si="171"/>
        <v>877.95672704772198</v>
      </c>
      <c r="AF423" s="62">
        <f t="shared" si="172"/>
        <v>0</v>
      </c>
      <c r="AG423" s="62">
        <f t="shared" si="173"/>
        <v>0</v>
      </c>
      <c r="AH423" s="62" t="str">
        <f t="shared" si="174"/>
        <v/>
      </c>
      <c r="AI423" s="33" t="str">
        <f t="shared" si="175"/>
        <v/>
      </c>
      <c r="AJ423" s="33" t="str">
        <f t="shared" si="176"/>
        <v/>
      </c>
      <c r="AK423" s="34">
        <f t="shared" si="177"/>
        <v>877.96</v>
      </c>
      <c r="AL423" s="34">
        <f t="shared" si="178"/>
        <v>935.02</v>
      </c>
      <c r="AM423" s="32">
        <f t="shared" si="179"/>
        <v>760785</v>
      </c>
      <c r="AN423" s="35">
        <f t="shared" si="180"/>
        <v>5.3758495219872974E-3</v>
      </c>
      <c r="AO423" s="32">
        <f t="shared" si="181"/>
        <v>333.16827412516278</v>
      </c>
      <c r="AP423" s="32">
        <f t="shared" si="182"/>
        <v>699143</v>
      </c>
      <c r="AQ423" s="32">
        <f t="shared" si="183"/>
        <v>12170</v>
      </c>
      <c r="AR423" s="32">
        <f t="shared" si="184"/>
        <v>18323.600000000002</v>
      </c>
      <c r="AS423" s="32">
        <f t="shared" si="185"/>
        <v>686640</v>
      </c>
      <c r="AT423" s="36">
        <f t="shared" si="186"/>
        <v>699143</v>
      </c>
      <c r="AU423" s="33"/>
      <c r="AV423" s="33">
        <f t="shared" si="187"/>
        <v>1</v>
      </c>
      <c r="AX423">
        <v>698810</v>
      </c>
      <c r="AY423" s="71">
        <f t="shared" si="188"/>
        <v>4.7652437715544997E-4</v>
      </c>
    </row>
    <row r="424" spans="1:51" ht="15" customHeight="1" x14ac:dyDescent="0.25">
      <c r="A424">
        <v>44</v>
      </c>
      <c r="B424">
        <v>500</v>
      </c>
      <c r="C424" t="s">
        <v>2525</v>
      </c>
      <c r="D424" t="s">
        <v>2526</v>
      </c>
      <c r="E424" s="39" t="s">
        <v>809</v>
      </c>
      <c r="F424" s="32">
        <v>147787</v>
      </c>
      <c r="G424" s="43">
        <v>409</v>
      </c>
      <c r="H424" s="47">
        <f t="shared" si="162"/>
        <v>2.6117233080073419</v>
      </c>
      <c r="I424">
        <v>49</v>
      </c>
      <c r="J424">
        <v>165</v>
      </c>
      <c r="K424" s="33">
        <f t="shared" si="163"/>
        <v>29.697000000000003</v>
      </c>
      <c r="L424" s="33">
        <v>345</v>
      </c>
      <c r="M424" s="33">
        <v>390</v>
      </c>
      <c r="N424" s="33">
        <v>330</v>
      </c>
      <c r="O424" s="33">
        <v>403</v>
      </c>
      <c r="P424" s="42">
        <v>400</v>
      </c>
      <c r="Q424" s="43">
        <v>409</v>
      </c>
      <c r="R424" s="40">
        <f t="shared" si="164"/>
        <v>409</v>
      </c>
      <c r="S424" s="34">
        <f t="shared" si="165"/>
        <v>0</v>
      </c>
      <c r="T424" s="43">
        <v>2669500</v>
      </c>
      <c r="U424" s="43">
        <v>12056012</v>
      </c>
      <c r="V424" s="54">
        <f t="shared" si="166"/>
        <v>22.142479999999999</v>
      </c>
      <c r="W424" s="32">
        <v>68</v>
      </c>
      <c r="X424">
        <v>393</v>
      </c>
      <c r="Y424">
        <f t="shared" si="167"/>
        <v>17.3</v>
      </c>
      <c r="Z424" s="46">
        <v>159355</v>
      </c>
      <c r="AA424" s="41">
        <v>145951</v>
      </c>
      <c r="AB424" s="33">
        <f t="shared" si="168"/>
        <v>0.42007800000000001</v>
      </c>
      <c r="AC424" s="33" t="str">
        <f t="shared" si="169"/>
        <v/>
      </c>
      <c r="AD424" s="33" t="str">
        <f t="shared" si="170"/>
        <v/>
      </c>
      <c r="AE424" s="62">
        <f t="shared" si="171"/>
        <v>773.35660910273759</v>
      </c>
      <c r="AF424" s="62">
        <f t="shared" si="172"/>
        <v>0</v>
      </c>
      <c r="AG424" s="62">
        <f t="shared" si="173"/>
        <v>0</v>
      </c>
      <c r="AH424" s="62" t="str">
        <f t="shared" si="174"/>
        <v/>
      </c>
      <c r="AI424" s="33" t="str">
        <f t="shared" si="175"/>
        <v/>
      </c>
      <c r="AJ424" s="33" t="str">
        <f t="shared" si="176"/>
        <v/>
      </c>
      <c r="AK424" s="34">
        <f t="shared" si="177"/>
        <v>773.36</v>
      </c>
      <c r="AL424" s="34">
        <f t="shared" si="178"/>
        <v>823.62</v>
      </c>
      <c r="AM424" s="32">
        <f t="shared" si="179"/>
        <v>269919</v>
      </c>
      <c r="AN424" s="35">
        <f t="shared" si="180"/>
        <v>5.3758495219872974E-3</v>
      </c>
      <c r="AO424" s="32">
        <f t="shared" si="181"/>
        <v>656.56325381935255</v>
      </c>
      <c r="AP424" s="32">
        <f t="shared" si="182"/>
        <v>148444</v>
      </c>
      <c r="AQ424" s="32">
        <f t="shared" si="183"/>
        <v>4090</v>
      </c>
      <c r="AR424" s="32">
        <f t="shared" si="184"/>
        <v>7297.55</v>
      </c>
      <c r="AS424" s="32">
        <f t="shared" si="185"/>
        <v>143697</v>
      </c>
      <c r="AT424" s="36">
        <f t="shared" si="186"/>
        <v>148444</v>
      </c>
      <c r="AU424" s="33"/>
      <c r="AV424" s="33">
        <f t="shared" si="187"/>
        <v>1</v>
      </c>
      <c r="AX424">
        <v>147787</v>
      </c>
      <c r="AY424" s="71">
        <f t="shared" si="188"/>
        <v>4.4455872302705925E-3</v>
      </c>
    </row>
    <row r="425" spans="1:51" ht="15" customHeight="1" x14ac:dyDescent="0.25">
      <c r="A425">
        <v>45</v>
      </c>
      <c r="B425">
        <v>100</v>
      </c>
      <c r="C425" t="s">
        <v>931</v>
      </c>
      <c r="D425" t="s">
        <v>932</v>
      </c>
      <c r="E425" s="39" t="s">
        <v>15</v>
      </c>
      <c r="F425" s="32">
        <v>108907</v>
      </c>
      <c r="G425" s="43">
        <v>374</v>
      </c>
      <c r="H425" s="47">
        <f t="shared" si="162"/>
        <v>2.5728716022004803</v>
      </c>
      <c r="I425">
        <v>42</v>
      </c>
      <c r="J425">
        <v>143</v>
      </c>
      <c r="K425" s="33">
        <f t="shared" si="163"/>
        <v>29.370600000000003</v>
      </c>
      <c r="L425" s="33">
        <v>302</v>
      </c>
      <c r="M425" s="33">
        <v>385</v>
      </c>
      <c r="N425" s="33">
        <v>356</v>
      </c>
      <c r="O425" s="33">
        <v>371</v>
      </c>
      <c r="P425" s="42">
        <v>363</v>
      </c>
      <c r="Q425" s="43">
        <v>388</v>
      </c>
      <c r="R425" s="40">
        <f t="shared" si="164"/>
        <v>388</v>
      </c>
      <c r="S425" s="34">
        <f t="shared" si="165"/>
        <v>3.61</v>
      </c>
      <c r="T425" s="43">
        <v>3498500</v>
      </c>
      <c r="U425" s="43">
        <v>16503311</v>
      </c>
      <c r="V425" s="54">
        <f t="shared" si="166"/>
        <v>21.198775999999999</v>
      </c>
      <c r="W425" s="32">
        <v>45</v>
      </c>
      <c r="X425">
        <v>338</v>
      </c>
      <c r="Y425">
        <f t="shared" si="167"/>
        <v>13.31</v>
      </c>
      <c r="Z425" s="46">
        <v>200618</v>
      </c>
      <c r="AA425" s="41">
        <v>95002</v>
      </c>
      <c r="AB425" s="33">
        <f t="shared" si="168"/>
        <v>0.42007800000000001</v>
      </c>
      <c r="AC425" s="33" t="str">
        <f t="shared" si="169"/>
        <v/>
      </c>
      <c r="AD425" s="33" t="str">
        <f t="shared" si="170"/>
        <v/>
      </c>
      <c r="AE425" s="62">
        <f t="shared" si="171"/>
        <v>764.7751608792355</v>
      </c>
      <c r="AF425" s="62">
        <f t="shared" si="172"/>
        <v>0</v>
      </c>
      <c r="AG425" s="62">
        <f t="shared" si="173"/>
        <v>0</v>
      </c>
      <c r="AH425" s="62" t="str">
        <f t="shared" si="174"/>
        <v/>
      </c>
      <c r="AI425" s="33" t="str">
        <f t="shared" si="175"/>
        <v/>
      </c>
      <c r="AJ425" s="33" t="str">
        <f t="shared" si="176"/>
        <v/>
      </c>
      <c r="AK425" s="34">
        <f t="shared" si="177"/>
        <v>764.78</v>
      </c>
      <c r="AL425" s="34">
        <f t="shared" si="178"/>
        <v>814.49</v>
      </c>
      <c r="AM425" s="32">
        <f t="shared" si="179"/>
        <v>220344</v>
      </c>
      <c r="AN425" s="35">
        <f t="shared" si="180"/>
        <v>5.3758495219872974E-3</v>
      </c>
      <c r="AO425" s="32">
        <f t="shared" si="181"/>
        <v>599.06854318169849</v>
      </c>
      <c r="AP425" s="32">
        <f t="shared" si="182"/>
        <v>109506</v>
      </c>
      <c r="AQ425" s="32">
        <f t="shared" si="183"/>
        <v>3740</v>
      </c>
      <c r="AR425" s="32">
        <f t="shared" si="184"/>
        <v>4750.1000000000004</v>
      </c>
      <c r="AS425" s="32">
        <f t="shared" si="185"/>
        <v>105167</v>
      </c>
      <c r="AT425" s="36">
        <f t="shared" si="186"/>
        <v>109506</v>
      </c>
      <c r="AU425" s="33"/>
      <c r="AV425" s="33">
        <f t="shared" si="187"/>
        <v>1</v>
      </c>
      <c r="AX425">
        <v>108907</v>
      </c>
      <c r="AY425" s="71">
        <f t="shared" si="188"/>
        <v>5.5001055946817005E-3</v>
      </c>
    </row>
    <row r="426" spans="1:51" ht="15" customHeight="1" x14ac:dyDescent="0.25">
      <c r="A426">
        <v>45</v>
      </c>
      <c r="B426">
        <v>200</v>
      </c>
      <c r="C426" t="s">
        <v>949</v>
      </c>
      <c r="D426" t="s">
        <v>950</v>
      </c>
      <c r="E426" s="39" t="s">
        <v>24</v>
      </c>
      <c r="F426" s="32">
        <v>234442</v>
      </c>
      <c r="G426" s="43">
        <v>529</v>
      </c>
      <c r="H426" s="47">
        <f t="shared" si="162"/>
        <v>2.7234556720351857</v>
      </c>
      <c r="I426">
        <v>44</v>
      </c>
      <c r="J426">
        <v>282</v>
      </c>
      <c r="K426" s="33">
        <f t="shared" si="163"/>
        <v>15.6028</v>
      </c>
      <c r="L426" s="33">
        <v>739</v>
      </c>
      <c r="M426" s="33">
        <v>741</v>
      </c>
      <c r="N426" s="33">
        <v>636</v>
      </c>
      <c r="O426" s="33">
        <v>656</v>
      </c>
      <c r="P426" s="42">
        <v>639</v>
      </c>
      <c r="Q426" s="43">
        <v>544</v>
      </c>
      <c r="R426" s="40">
        <f t="shared" si="164"/>
        <v>741</v>
      </c>
      <c r="S426" s="34">
        <f t="shared" si="165"/>
        <v>28.61</v>
      </c>
      <c r="T426" s="43">
        <v>6292500</v>
      </c>
      <c r="U426" s="43">
        <v>40399220</v>
      </c>
      <c r="V426" s="54">
        <f t="shared" si="166"/>
        <v>15.575796</v>
      </c>
      <c r="W426" s="32">
        <v>114</v>
      </c>
      <c r="X426">
        <v>499</v>
      </c>
      <c r="Y426">
        <f t="shared" si="167"/>
        <v>22.85</v>
      </c>
      <c r="Z426" s="46">
        <v>474185</v>
      </c>
      <c r="AA426" s="41">
        <v>203340</v>
      </c>
      <c r="AB426" s="33">
        <f t="shared" si="168"/>
        <v>0.42007800000000001</v>
      </c>
      <c r="AC426" s="33" t="str">
        <f t="shared" si="169"/>
        <v/>
      </c>
      <c r="AD426" s="33" t="str">
        <f t="shared" si="170"/>
        <v/>
      </c>
      <c r="AE426" s="62">
        <f t="shared" si="171"/>
        <v>798.03571847211572</v>
      </c>
      <c r="AF426" s="62">
        <f t="shared" si="172"/>
        <v>0</v>
      </c>
      <c r="AG426" s="62">
        <f t="shared" si="173"/>
        <v>0</v>
      </c>
      <c r="AH426" s="62" t="str">
        <f t="shared" si="174"/>
        <v/>
      </c>
      <c r="AI426" s="33" t="str">
        <f t="shared" si="175"/>
        <v/>
      </c>
      <c r="AJ426" s="33" t="str">
        <f t="shared" si="176"/>
        <v/>
      </c>
      <c r="AK426" s="34">
        <f t="shared" si="177"/>
        <v>798.04</v>
      </c>
      <c r="AL426" s="34">
        <f t="shared" si="178"/>
        <v>849.91</v>
      </c>
      <c r="AM426" s="32">
        <f t="shared" si="179"/>
        <v>250408</v>
      </c>
      <c r="AN426" s="35">
        <f t="shared" si="180"/>
        <v>5.3758495219872974E-3</v>
      </c>
      <c r="AO426" s="32">
        <f t="shared" si="181"/>
        <v>85.830813468049186</v>
      </c>
      <c r="AP426" s="32">
        <f t="shared" si="182"/>
        <v>234528</v>
      </c>
      <c r="AQ426" s="32">
        <f t="shared" si="183"/>
        <v>5290</v>
      </c>
      <c r="AR426" s="32">
        <f t="shared" si="184"/>
        <v>10167</v>
      </c>
      <c r="AS426" s="32">
        <f t="shared" si="185"/>
        <v>229152</v>
      </c>
      <c r="AT426" s="36">
        <f t="shared" si="186"/>
        <v>234528</v>
      </c>
      <c r="AU426" s="33"/>
      <c r="AV426" s="33">
        <f t="shared" si="187"/>
        <v>1</v>
      </c>
      <c r="AX426">
        <v>234442</v>
      </c>
      <c r="AY426" s="71">
        <f t="shared" si="188"/>
        <v>3.6682846930157566E-4</v>
      </c>
    </row>
    <row r="427" spans="1:51" ht="15" customHeight="1" x14ac:dyDescent="0.25">
      <c r="A427">
        <v>45</v>
      </c>
      <c r="B427">
        <v>500</v>
      </c>
      <c r="C427" t="s">
        <v>1551</v>
      </c>
      <c r="D427" t="s">
        <v>1552</v>
      </c>
      <c r="E427" s="39" t="s">
        <v>323</v>
      </c>
      <c r="F427" s="32">
        <v>60951</v>
      </c>
      <c r="G427" s="43">
        <v>185</v>
      </c>
      <c r="H427" s="47">
        <f t="shared" si="162"/>
        <v>2.2671717284030137</v>
      </c>
      <c r="I427">
        <v>23</v>
      </c>
      <c r="J427">
        <v>118</v>
      </c>
      <c r="K427" s="33">
        <f t="shared" si="163"/>
        <v>19.491500000000002</v>
      </c>
      <c r="L427" s="33">
        <v>211</v>
      </c>
      <c r="M427" s="33">
        <v>216</v>
      </c>
      <c r="N427" s="33">
        <v>220</v>
      </c>
      <c r="O427" s="33">
        <v>228</v>
      </c>
      <c r="P427" s="42">
        <v>221</v>
      </c>
      <c r="Q427" s="43">
        <v>180</v>
      </c>
      <c r="R427" s="40">
        <f t="shared" si="164"/>
        <v>228</v>
      </c>
      <c r="S427" s="34">
        <f t="shared" si="165"/>
        <v>18.86</v>
      </c>
      <c r="T427" s="43">
        <v>2392000</v>
      </c>
      <c r="U427" s="43">
        <v>7843867</v>
      </c>
      <c r="V427" s="54">
        <f t="shared" si="166"/>
        <v>30.495163000000002</v>
      </c>
      <c r="W427" s="32">
        <v>50</v>
      </c>
      <c r="X427">
        <v>271</v>
      </c>
      <c r="Y427">
        <f t="shared" si="167"/>
        <v>18.45</v>
      </c>
      <c r="Z427" s="46">
        <v>107051</v>
      </c>
      <c r="AA427" s="41">
        <v>81076</v>
      </c>
      <c r="AB427" s="33">
        <f t="shared" si="168"/>
        <v>0.42007800000000001</v>
      </c>
      <c r="AC427" s="33" t="str">
        <f t="shared" si="169"/>
        <v/>
      </c>
      <c r="AD427" s="33" t="str">
        <f t="shared" si="170"/>
        <v/>
      </c>
      <c r="AE427" s="62">
        <f t="shared" si="171"/>
        <v>697.25308985447248</v>
      </c>
      <c r="AF427" s="62">
        <f t="shared" si="172"/>
        <v>0</v>
      </c>
      <c r="AG427" s="62">
        <f t="shared" si="173"/>
        <v>0</v>
      </c>
      <c r="AH427" s="62" t="str">
        <f t="shared" si="174"/>
        <v/>
      </c>
      <c r="AI427" s="33" t="str">
        <f t="shared" si="175"/>
        <v/>
      </c>
      <c r="AJ427" s="33" t="str">
        <f t="shared" si="176"/>
        <v/>
      </c>
      <c r="AK427" s="34">
        <f t="shared" si="177"/>
        <v>697.25</v>
      </c>
      <c r="AL427" s="34">
        <f t="shared" si="178"/>
        <v>742.57</v>
      </c>
      <c r="AM427" s="32">
        <f t="shared" si="179"/>
        <v>92406</v>
      </c>
      <c r="AN427" s="35">
        <f t="shared" si="180"/>
        <v>5.3758495219872974E-3</v>
      </c>
      <c r="AO427" s="32">
        <f t="shared" si="181"/>
        <v>169.09734671411044</v>
      </c>
      <c r="AP427" s="32">
        <f t="shared" si="182"/>
        <v>61120</v>
      </c>
      <c r="AQ427" s="32">
        <f t="shared" si="183"/>
        <v>1850</v>
      </c>
      <c r="AR427" s="32">
        <f t="shared" si="184"/>
        <v>4053.8</v>
      </c>
      <c r="AS427" s="32">
        <f t="shared" si="185"/>
        <v>59101</v>
      </c>
      <c r="AT427" s="36">
        <f t="shared" si="186"/>
        <v>61120</v>
      </c>
      <c r="AU427" s="33"/>
      <c r="AV427" s="33">
        <f t="shared" si="187"/>
        <v>1</v>
      </c>
      <c r="AX427">
        <v>60951</v>
      </c>
      <c r="AY427" s="71">
        <f t="shared" si="188"/>
        <v>2.7727190694164165E-3</v>
      </c>
    </row>
    <row r="428" spans="1:51" ht="15" customHeight="1" x14ac:dyDescent="0.25">
      <c r="A428">
        <v>45</v>
      </c>
      <c r="B428">
        <v>600</v>
      </c>
      <c r="C428" t="s">
        <v>1651</v>
      </c>
      <c r="D428" t="s">
        <v>1652</v>
      </c>
      <c r="E428" s="39" t="s">
        <v>373</v>
      </c>
      <c r="F428" s="32">
        <v>23951</v>
      </c>
      <c r="G428" s="43">
        <v>93</v>
      </c>
      <c r="H428" s="47">
        <f t="shared" si="162"/>
        <v>1.968482948553935</v>
      </c>
      <c r="I428">
        <v>8</v>
      </c>
      <c r="J428">
        <v>34</v>
      </c>
      <c r="K428" s="33">
        <f t="shared" si="163"/>
        <v>23.529399999999999</v>
      </c>
      <c r="L428" s="33">
        <v>97</v>
      </c>
      <c r="M428" s="33">
        <v>119</v>
      </c>
      <c r="N428" s="33">
        <v>88</v>
      </c>
      <c r="O428" s="33">
        <v>89</v>
      </c>
      <c r="P428" s="42">
        <v>88</v>
      </c>
      <c r="Q428" s="43">
        <v>90</v>
      </c>
      <c r="R428" s="40">
        <f t="shared" si="164"/>
        <v>119</v>
      </c>
      <c r="S428" s="34">
        <f t="shared" si="165"/>
        <v>21.85</v>
      </c>
      <c r="T428" s="43">
        <v>494600</v>
      </c>
      <c r="U428" s="43">
        <v>3742946</v>
      </c>
      <c r="V428" s="54">
        <f t="shared" si="166"/>
        <v>13.21419</v>
      </c>
      <c r="W428" s="32">
        <v>16</v>
      </c>
      <c r="X428">
        <v>75</v>
      </c>
      <c r="Y428">
        <f t="shared" si="167"/>
        <v>21.33</v>
      </c>
      <c r="Z428" s="46">
        <v>43910</v>
      </c>
      <c r="AA428" s="41">
        <v>7001</v>
      </c>
      <c r="AB428" s="33">
        <f t="shared" si="168"/>
        <v>0.42007800000000001</v>
      </c>
      <c r="AC428" s="33" t="str">
        <f t="shared" si="169"/>
        <v/>
      </c>
      <c r="AD428" s="33" t="str">
        <f t="shared" si="170"/>
        <v/>
      </c>
      <c r="AE428" s="62">
        <f t="shared" si="171"/>
        <v>631.27960822774753</v>
      </c>
      <c r="AF428" s="62">
        <f t="shared" si="172"/>
        <v>0</v>
      </c>
      <c r="AG428" s="62">
        <f t="shared" si="173"/>
        <v>0</v>
      </c>
      <c r="AH428" s="62" t="str">
        <f t="shared" si="174"/>
        <v/>
      </c>
      <c r="AI428" s="33" t="str">
        <f t="shared" si="175"/>
        <v/>
      </c>
      <c r="AJ428" s="33" t="str">
        <f t="shared" si="176"/>
        <v/>
      </c>
      <c r="AK428" s="34">
        <f t="shared" si="177"/>
        <v>631.28</v>
      </c>
      <c r="AL428" s="34">
        <f t="shared" si="178"/>
        <v>672.31</v>
      </c>
      <c r="AM428" s="32">
        <f t="shared" si="179"/>
        <v>44079</v>
      </c>
      <c r="AN428" s="35">
        <f t="shared" si="180"/>
        <v>5.3758495219872974E-3</v>
      </c>
      <c r="AO428" s="32">
        <f t="shared" si="181"/>
        <v>108.20509917856032</v>
      </c>
      <c r="AP428" s="32">
        <f t="shared" si="182"/>
        <v>24059</v>
      </c>
      <c r="AQ428" s="32">
        <f t="shared" si="183"/>
        <v>930</v>
      </c>
      <c r="AR428" s="32">
        <f t="shared" si="184"/>
        <v>350.05</v>
      </c>
      <c r="AS428" s="32">
        <f t="shared" si="185"/>
        <v>23601</v>
      </c>
      <c r="AT428" s="36">
        <f t="shared" si="186"/>
        <v>24059</v>
      </c>
      <c r="AU428" s="33"/>
      <c r="AV428" s="33">
        <f t="shared" si="187"/>
        <v>1</v>
      </c>
      <c r="AX428">
        <v>23951</v>
      </c>
      <c r="AY428" s="71">
        <f t="shared" si="188"/>
        <v>4.5092062961880506E-3</v>
      </c>
    </row>
    <row r="429" spans="1:51" ht="15" customHeight="1" x14ac:dyDescent="0.25">
      <c r="A429">
        <v>45</v>
      </c>
      <c r="B429">
        <v>700</v>
      </c>
      <c r="C429" t="s">
        <v>1931</v>
      </c>
      <c r="D429" t="s">
        <v>1932</v>
      </c>
      <c r="E429" s="39" t="s">
        <v>513</v>
      </c>
      <c r="F429" s="32">
        <v>104677</v>
      </c>
      <c r="G429" s="43">
        <v>297</v>
      </c>
      <c r="H429" s="47">
        <f t="shared" si="162"/>
        <v>2.4727564493172123</v>
      </c>
      <c r="I429">
        <v>35</v>
      </c>
      <c r="J429">
        <v>152</v>
      </c>
      <c r="K429" s="33">
        <f t="shared" si="163"/>
        <v>23.026299999999999</v>
      </c>
      <c r="L429" s="33">
        <v>369</v>
      </c>
      <c r="M429" s="33">
        <v>349</v>
      </c>
      <c r="N429" s="33">
        <v>285</v>
      </c>
      <c r="O429" s="33">
        <v>319</v>
      </c>
      <c r="P429" s="42">
        <v>303</v>
      </c>
      <c r="Q429" s="43">
        <v>304</v>
      </c>
      <c r="R429" s="40">
        <f t="shared" si="164"/>
        <v>369</v>
      </c>
      <c r="S429" s="34">
        <f t="shared" si="165"/>
        <v>19.510000000000002</v>
      </c>
      <c r="T429" s="43">
        <v>2054200</v>
      </c>
      <c r="U429" s="43">
        <v>11860766</v>
      </c>
      <c r="V429" s="54">
        <f t="shared" si="166"/>
        <v>17.319286000000002</v>
      </c>
      <c r="W429" s="32">
        <v>59</v>
      </c>
      <c r="X429">
        <v>281</v>
      </c>
      <c r="Y429">
        <f t="shared" si="167"/>
        <v>21</v>
      </c>
      <c r="Z429" s="46">
        <v>146281</v>
      </c>
      <c r="AA429" s="41">
        <v>142526</v>
      </c>
      <c r="AB429" s="33">
        <f t="shared" si="168"/>
        <v>0.42007800000000001</v>
      </c>
      <c r="AC429" s="33" t="str">
        <f t="shared" si="169"/>
        <v/>
      </c>
      <c r="AD429" s="33" t="str">
        <f t="shared" si="170"/>
        <v/>
      </c>
      <c r="AE429" s="62">
        <f t="shared" si="171"/>
        <v>742.66202625583787</v>
      </c>
      <c r="AF429" s="62">
        <f t="shared" si="172"/>
        <v>0</v>
      </c>
      <c r="AG429" s="62">
        <f t="shared" si="173"/>
        <v>0</v>
      </c>
      <c r="AH429" s="62" t="str">
        <f t="shared" si="174"/>
        <v/>
      </c>
      <c r="AI429" s="33" t="str">
        <f t="shared" si="175"/>
        <v/>
      </c>
      <c r="AJ429" s="33" t="str">
        <f t="shared" si="176"/>
        <v/>
      </c>
      <c r="AK429" s="34">
        <f t="shared" si="177"/>
        <v>742.66</v>
      </c>
      <c r="AL429" s="34">
        <f t="shared" si="178"/>
        <v>790.93</v>
      </c>
      <c r="AM429" s="32">
        <f t="shared" si="179"/>
        <v>173457</v>
      </c>
      <c r="AN429" s="35">
        <f t="shared" si="180"/>
        <v>5.3758495219872974E-3</v>
      </c>
      <c r="AO429" s="32">
        <f t="shared" si="181"/>
        <v>369.75093012228632</v>
      </c>
      <c r="AP429" s="32">
        <f t="shared" si="182"/>
        <v>105047</v>
      </c>
      <c r="AQ429" s="32">
        <f t="shared" si="183"/>
        <v>2970</v>
      </c>
      <c r="AR429" s="32">
        <f t="shared" si="184"/>
        <v>7126.3</v>
      </c>
      <c r="AS429" s="32">
        <f t="shared" si="185"/>
        <v>101707</v>
      </c>
      <c r="AT429" s="36">
        <f t="shared" si="186"/>
        <v>105047</v>
      </c>
      <c r="AU429" s="33"/>
      <c r="AV429" s="33">
        <f t="shared" si="187"/>
        <v>1</v>
      </c>
      <c r="AX429">
        <v>104677</v>
      </c>
      <c r="AY429" s="71">
        <f t="shared" si="188"/>
        <v>3.5346828816263361E-3</v>
      </c>
    </row>
    <row r="430" spans="1:51" ht="15" customHeight="1" x14ac:dyDescent="0.25">
      <c r="A430">
        <v>45</v>
      </c>
      <c r="B430">
        <v>800</v>
      </c>
      <c r="C430" t="s">
        <v>2035</v>
      </c>
      <c r="D430" t="s">
        <v>2036</v>
      </c>
      <c r="E430" s="39" t="s">
        <v>565</v>
      </c>
      <c r="F430" s="32">
        <v>109025</v>
      </c>
      <c r="G430" s="43">
        <v>338</v>
      </c>
      <c r="H430" s="47">
        <f t="shared" si="162"/>
        <v>2.5289167002776547</v>
      </c>
      <c r="I430">
        <v>47</v>
      </c>
      <c r="J430">
        <v>178</v>
      </c>
      <c r="K430" s="33">
        <f t="shared" si="163"/>
        <v>26.404499999999999</v>
      </c>
      <c r="L430" s="33">
        <v>390</v>
      </c>
      <c r="M430" s="33">
        <v>384</v>
      </c>
      <c r="N430" s="33">
        <v>345</v>
      </c>
      <c r="O430" s="33">
        <v>362</v>
      </c>
      <c r="P430" s="42">
        <v>368</v>
      </c>
      <c r="Q430" s="43">
        <v>352</v>
      </c>
      <c r="R430" s="40">
        <f t="shared" si="164"/>
        <v>390</v>
      </c>
      <c r="S430" s="34">
        <f t="shared" si="165"/>
        <v>13.33</v>
      </c>
      <c r="T430" s="43">
        <v>3828500</v>
      </c>
      <c r="U430" s="43">
        <v>20837349</v>
      </c>
      <c r="V430" s="54">
        <f t="shared" si="166"/>
        <v>18.373259000000001</v>
      </c>
      <c r="W430" s="32">
        <v>74</v>
      </c>
      <c r="X430">
        <v>468</v>
      </c>
      <c r="Y430">
        <f t="shared" si="167"/>
        <v>15.81</v>
      </c>
      <c r="Z430" s="46">
        <v>245387</v>
      </c>
      <c r="AA430" s="41">
        <v>81006</v>
      </c>
      <c r="AB430" s="33">
        <f t="shared" si="168"/>
        <v>0.42007800000000001</v>
      </c>
      <c r="AC430" s="33" t="str">
        <f t="shared" si="169"/>
        <v/>
      </c>
      <c r="AD430" s="33" t="str">
        <f t="shared" si="170"/>
        <v/>
      </c>
      <c r="AE430" s="62">
        <f t="shared" si="171"/>
        <v>755.06653400722757</v>
      </c>
      <c r="AF430" s="62">
        <f t="shared" si="172"/>
        <v>0</v>
      </c>
      <c r="AG430" s="62">
        <f t="shared" si="173"/>
        <v>0</v>
      </c>
      <c r="AH430" s="62" t="str">
        <f t="shared" si="174"/>
        <v/>
      </c>
      <c r="AI430" s="33" t="str">
        <f t="shared" si="175"/>
        <v/>
      </c>
      <c r="AJ430" s="33" t="str">
        <f t="shared" si="176"/>
        <v/>
      </c>
      <c r="AK430" s="34">
        <f t="shared" si="177"/>
        <v>755.07</v>
      </c>
      <c r="AL430" s="34">
        <f t="shared" si="178"/>
        <v>804.14</v>
      </c>
      <c r="AM430" s="32">
        <f t="shared" si="179"/>
        <v>168718</v>
      </c>
      <c r="AN430" s="35">
        <f t="shared" si="180"/>
        <v>5.3758495219872974E-3</v>
      </c>
      <c r="AO430" s="32">
        <f t="shared" si="181"/>
        <v>320.90058551598776</v>
      </c>
      <c r="AP430" s="32">
        <f t="shared" si="182"/>
        <v>109346</v>
      </c>
      <c r="AQ430" s="32">
        <f t="shared" si="183"/>
        <v>3380</v>
      </c>
      <c r="AR430" s="32">
        <f t="shared" si="184"/>
        <v>4050.3</v>
      </c>
      <c r="AS430" s="32">
        <f t="shared" si="185"/>
        <v>105645</v>
      </c>
      <c r="AT430" s="36">
        <f t="shared" si="186"/>
        <v>109346</v>
      </c>
      <c r="AU430" s="33"/>
      <c r="AV430" s="33">
        <f t="shared" si="187"/>
        <v>1</v>
      </c>
      <c r="AX430">
        <v>109025</v>
      </c>
      <c r="AY430" s="71">
        <f t="shared" si="188"/>
        <v>2.9442788351295573E-3</v>
      </c>
    </row>
    <row r="431" spans="1:51" ht="15" customHeight="1" x14ac:dyDescent="0.25">
      <c r="A431">
        <v>45</v>
      </c>
      <c r="B431">
        <v>900</v>
      </c>
      <c r="C431" t="s">
        <v>2101</v>
      </c>
      <c r="D431" t="s">
        <v>2102</v>
      </c>
      <c r="E431" s="39" t="s">
        <v>598</v>
      </c>
      <c r="F431" s="32">
        <v>79694</v>
      </c>
      <c r="G431" s="43">
        <v>233</v>
      </c>
      <c r="H431" s="47">
        <f t="shared" si="162"/>
        <v>2.3673559210260189</v>
      </c>
      <c r="I431">
        <v>18</v>
      </c>
      <c r="J431">
        <v>127</v>
      </c>
      <c r="K431" s="33">
        <f t="shared" si="163"/>
        <v>14.1732</v>
      </c>
      <c r="L431" s="33">
        <v>417</v>
      </c>
      <c r="M431" s="33">
        <v>379</v>
      </c>
      <c r="N431" s="33">
        <v>362</v>
      </c>
      <c r="O431" s="33">
        <v>347</v>
      </c>
      <c r="P431" s="42">
        <v>330</v>
      </c>
      <c r="Q431" s="43">
        <v>239</v>
      </c>
      <c r="R431" s="40">
        <f t="shared" si="164"/>
        <v>417</v>
      </c>
      <c r="S431" s="34">
        <f t="shared" si="165"/>
        <v>44.12</v>
      </c>
      <c r="T431" s="43">
        <v>4775000</v>
      </c>
      <c r="U431" s="43">
        <v>15986155</v>
      </c>
      <c r="V431" s="54">
        <f t="shared" si="166"/>
        <v>29.869596999999999</v>
      </c>
      <c r="W431" s="32">
        <v>31</v>
      </c>
      <c r="X431">
        <v>297</v>
      </c>
      <c r="Y431">
        <f t="shared" si="167"/>
        <v>10.44</v>
      </c>
      <c r="Z431" s="46">
        <v>216015</v>
      </c>
      <c r="AA431" s="41">
        <v>295005</v>
      </c>
      <c r="AB431" s="33">
        <f t="shared" si="168"/>
        <v>0.42007800000000001</v>
      </c>
      <c r="AC431" s="33" t="str">
        <f t="shared" si="169"/>
        <v/>
      </c>
      <c r="AD431" s="33" t="str">
        <f t="shared" si="170"/>
        <v/>
      </c>
      <c r="AE431" s="62">
        <f t="shared" si="171"/>
        <v>719.38147376846393</v>
      </c>
      <c r="AF431" s="62">
        <f t="shared" si="172"/>
        <v>0</v>
      </c>
      <c r="AG431" s="62">
        <f t="shared" si="173"/>
        <v>0</v>
      </c>
      <c r="AH431" s="62" t="str">
        <f t="shared" si="174"/>
        <v/>
      </c>
      <c r="AI431" s="33" t="str">
        <f t="shared" si="175"/>
        <v/>
      </c>
      <c r="AJ431" s="33" t="str">
        <f t="shared" si="176"/>
        <v/>
      </c>
      <c r="AK431" s="34">
        <f t="shared" si="177"/>
        <v>719.38</v>
      </c>
      <c r="AL431" s="34">
        <f t="shared" si="178"/>
        <v>766.13</v>
      </c>
      <c r="AM431" s="32">
        <f t="shared" si="179"/>
        <v>87765</v>
      </c>
      <c r="AN431" s="35">
        <f t="shared" si="180"/>
        <v>5.3758495219872974E-3</v>
      </c>
      <c r="AO431" s="32">
        <f t="shared" si="181"/>
        <v>43.388481491959475</v>
      </c>
      <c r="AP431" s="32">
        <f t="shared" si="182"/>
        <v>79737</v>
      </c>
      <c r="AQ431" s="32">
        <f t="shared" si="183"/>
        <v>2330</v>
      </c>
      <c r="AR431" s="32">
        <f t="shared" si="184"/>
        <v>14750.25</v>
      </c>
      <c r="AS431" s="32">
        <f t="shared" si="185"/>
        <v>77364</v>
      </c>
      <c r="AT431" s="36">
        <f t="shared" si="186"/>
        <v>79737</v>
      </c>
      <c r="AU431" s="33"/>
      <c r="AV431" s="33">
        <f t="shared" si="187"/>
        <v>1</v>
      </c>
      <c r="AX431">
        <v>79694</v>
      </c>
      <c r="AY431" s="71">
        <f t="shared" si="188"/>
        <v>5.3956383165608456E-4</v>
      </c>
    </row>
    <row r="432" spans="1:51" ht="15" customHeight="1" x14ac:dyDescent="0.25">
      <c r="A432">
        <v>45</v>
      </c>
      <c r="B432">
        <v>1200</v>
      </c>
      <c r="C432" t="s">
        <v>2385</v>
      </c>
      <c r="D432" t="s">
        <v>2386</v>
      </c>
      <c r="E432" s="39" t="s">
        <v>739</v>
      </c>
      <c r="F432" s="32">
        <v>263939</v>
      </c>
      <c r="G432" s="43">
        <v>555</v>
      </c>
      <c r="H432" s="47">
        <f t="shared" si="162"/>
        <v>2.7442929831226763</v>
      </c>
      <c r="I432">
        <v>53</v>
      </c>
      <c r="J432">
        <v>300</v>
      </c>
      <c r="K432" s="33">
        <f t="shared" si="163"/>
        <v>17.666699999999999</v>
      </c>
      <c r="L432" s="33">
        <v>904</v>
      </c>
      <c r="M432" s="33">
        <v>898</v>
      </c>
      <c r="N432" s="33">
        <v>707</v>
      </c>
      <c r="O432" s="33">
        <v>708</v>
      </c>
      <c r="P432" s="42">
        <v>658</v>
      </c>
      <c r="Q432" s="43">
        <v>592</v>
      </c>
      <c r="R432" s="40">
        <f t="shared" si="164"/>
        <v>904</v>
      </c>
      <c r="S432" s="34">
        <f t="shared" si="165"/>
        <v>38.61</v>
      </c>
      <c r="T432" s="43">
        <v>5130400</v>
      </c>
      <c r="U432" s="43">
        <v>32609843</v>
      </c>
      <c r="V432" s="54">
        <f t="shared" si="166"/>
        <v>15.732673</v>
      </c>
      <c r="W432" s="32">
        <v>137</v>
      </c>
      <c r="X432">
        <v>524</v>
      </c>
      <c r="Y432">
        <f t="shared" si="167"/>
        <v>26.15</v>
      </c>
      <c r="Z432" s="46">
        <v>375860</v>
      </c>
      <c r="AA432" s="41">
        <v>196898</v>
      </c>
      <c r="AB432" s="33">
        <f t="shared" si="168"/>
        <v>0.42007800000000001</v>
      </c>
      <c r="AC432" s="33" t="str">
        <f t="shared" si="169"/>
        <v/>
      </c>
      <c r="AD432" s="33" t="str">
        <f t="shared" si="170"/>
        <v/>
      </c>
      <c r="AE432" s="62">
        <f t="shared" si="171"/>
        <v>802.63820123318737</v>
      </c>
      <c r="AF432" s="62">
        <f t="shared" si="172"/>
        <v>0</v>
      </c>
      <c r="AG432" s="62">
        <f t="shared" si="173"/>
        <v>0</v>
      </c>
      <c r="AH432" s="62" t="str">
        <f t="shared" si="174"/>
        <v/>
      </c>
      <c r="AI432" s="33" t="str">
        <f t="shared" si="175"/>
        <v/>
      </c>
      <c r="AJ432" s="33" t="str">
        <f t="shared" si="176"/>
        <v/>
      </c>
      <c r="AK432" s="34">
        <f t="shared" si="177"/>
        <v>802.64</v>
      </c>
      <c r="AL432" s="34">
        <f t="shared" si="178"/>
        <v>854.81</v>
      </c>
      <c r="AM432" s="32">
        <f t="shared" si="179"/>
        <v>316529</v>
      </c>
      <c r="AN432" s="35">
        <f t="shared" si="180"/>
        <v>5.3758495219872974E-3</v>
      </c>
      <c r="AO432" s="32">
        <f t="shared" si="181"/>
        <v>282.71592636131197</v>
      </c>
      <c r="AP432" s="32">
        <f t="shared" si="182"/>
        <v>264222</v>
      </c>
      <c r="AQ432" s="32">
        <f t="shared" si="183"/>
        <v>5550</v>
      </c>
      <c r="AR432" s="32">
        <f t="shared" si="184"/>
        <v>9844.9000000000015</v>
      </c>
      <c r="AS432" s="32">
        <f t="shared" si="185"/>
        <v>258389</v>
      </c>
      <c r="AT432" s="36">
        <f t="shared" si="186"/>
        <v>264222</v>
      </c>
      <c r="AU432" s="33"/>
      <c r="AV432" s="33">
        <f t="shared" si="187"/>
        <v>1</v>
      </c>
      <c r="AX432">
        <v>263939</v>
      </c>
      <c r="AY432" s="71">
        <f t="shared" si="188"/>
        <v>1.0722174441821785E-3</v>
      </c>
    </row>
    <row r="433" spans="1:51" ht="15" customHeight="1" x14ac:dyDescent="0.25">
      <c r="A433">
        <v>45</v>
      </c>
      <c r="B433">
        <v>1300</v>
      </c>
      <c r="C433" t="s">
        <v>2397</v>
      </c>
      <c r="D433" t="s">
        <v>2398</v>
      </c>
      <c r="E433" s="39" t="s">
        <v>745</v>
      </c>
      <c r="F433" s="32">
        <v>22246</v>
      </c>
      <c r="G433" s="43">
        <v>71</v>
      </c>
      <c r="H433" s="47">
        <f t="shared" si="162"/>
        <v>1.8512583487190752</v>
      </c>
      <c r="I433">
        <v>21</v>
      </c>
      <c r="J433">
        <v>48</v>
      </c>
      <c r="K433" s="33">
        <f t="shared" si="163"/>
        <v>43.75</v>
      </c>
      <c r="L433" s="33">
        <v>138</v>
      </c>
      <c r="M433" s="33">
        <v>136</v>
      </c>
      <c r="N433" s="33">
        <v>98</v>
      </c>
      <c r="O433" s="33">
        <v>88</v>
      </c>
      <c r="P433" s="42">
        <v>69</v>
      </c>
      <c r="Q433" s="43">
        <v>70</v>
      </c>
      <c r="R433" s="40">
        <f t="shared" si="164"/>
        <v>138</v>
      </c>
      <c r="S433" s="34">
        <f t="shared" si="165"/>
        <v>48.55</v>
      </c>
      <c r="T433" s="43">
        <v>556900</v>
      </c>
      <c r="U433" s="43">
        <v>1876308</v>
      </c>
      <c r="V433" s="54">
        <f t="shared" si="166"/>
        <v>29.680627999999999</v>
      </c>
      <c r="W433" s="32">
        <v>10</v>
      </c>
      <c r="X433">
        <v>88</v>
      </c>
      <c r="Y433">
        <f t="shared" si="167"/>
        <v>11.36</v>
      </c>
      <c r="Z433" s="46">
        <v>24300</v>
      </c>
      <c r="AA433" s="41">
        <v>19000</v>
      </c>
      <c r="AB433" s="33">
        <f t="shared" si="168"/>
        <v>0.42007800000000001</v>
      </c>
      <c r="AC433" s="33" t="str">
        <f t="shared" si="169"/>
        <v/>
      </c>
      <c r="AD433" s="33" t="str">
        <f t="shared" si="170"/>
        <v/>
      </c>
      <c r="AE433" s="62">
        <f t="shared" si="171"/>
        <v>605.38739029002318</v>
      </c>
      <c r="AF433" s="62">
        <f t="shared" si="172"/>
        <v>0</v>
      </c>
      <c r="AG433" s="62">
        <f t="shared" si="173"/>
        <v>0</v>
      </c>
      <c r="AH433" s="62" t="str">
        <f t="shared" si="174"/>
        <v/>
      </c>
      <c r="AI433" s="33" t="str">
        <f t="shared" si="175"/>
        <v/>
      </c>
      <c r="AJ433" s="33" t="str">
        <f t="shared" si="176"/>
        <v/>
      </c>
      <c r="AK433" s="34">
        <f t="shared" si="177"/>
        <v>605.39</v>
      </c>
      <c r="AL433" s="34">
        <f t="shared" si="178"/>
        <v>644.74</v>
      </c>
      <c r="AM433" s="32">
        <f t="shared" si="179"/>
        <v>35569</v>
      </c>
      <c r="AN433" s="35">
        <f t="shared" si="180"/>
        <v>5.3758495219872974E-3</v>
      </c>
      <c r="AO433" s="32">
        <f t="shared" si="181"/>
        <v>71.622443181436765</v>
      </c>
      <c r="AP433" s="32">
        <f t="shared" si="182"/>
        <v>22318</v>
      </c>
      <c r="AQ433" s="32">
        <f t="shared" si="183"/>
        <v>710</v>
      </c>
      <c r="AR433" s="32">
        <f t="shared" si="184"/>
        <v>950</v>
      </c>
      <c r="AS433" s="32">
        <f t="shared" si="185"/>
        <v>21536</v>
      </c>
      <c r="AT433" s="36">
        <f t="shared" si="186"/>
        <v>22318</v>
      </c>
      <c r="AU433" s="33"/>
      <c r="AV433" s="33">
        <f t="shared" si="187"/>
        <v>1</v>
      </c>
      <c r="AX433">
        <v>22246</v>
      </c>
      <c r="AY433" s="71">
        <f t="shared" si="188"/>
        <v>3.2365369055111031E-3</v>
      </c>
    </row>
    <row r="434" spans="1:51" ht="15" customHeight="1" x14ac:dyDescent="0.25">
      <c r="A434">
        <v>45</v>
      </c>
      <c r="B434">
        <v>1400</v>
      </c>
      <c r="C434" t="s">
        <v>2475</v>
      </c>
      <c r="D434" t="s">
        <v>2476</v>
      </c>
      <c r="E434" s="39" t="s">
        <v>784</v>
      </c>
      <c r="F434" s="32">
        <v>24943</v>
      </c>
      <c r="G434" s="43">
        <v>82</v>
      </c>
      <c r="H434" s="47">
        <f t="shared" si="162"/>
        <v>1.9138138523837167</v>
      </c>
      <c r="I434">
        <v>19</v>
      </c>
      <c r="J434">
        <v>57</v>
      </c>
      <c r="K434" s="33">
        <f t="shared" si="163"/>
        <v>33.333300000000001</v>
      </c>
      <c r="L434" s="33">
        <v>118</v>
      </c>
      <c r="M434" s="33">
        <v>129</v>
      </c>
      <c r="N434" s="33">
        <v>103</v>
      </c>
      <c r="O434" s="33">
        <v>92</v>
      </c>
      <c r="P434" s="42">
        <v>104</v>
      </c>
      <c r="Q434" s="43">
        <v>79</v>
      </c>
      <c r="R434" s="40">
        <f t="shared" si="164"/>
        <v>129</v>
      </c>
      <c r="S434" s="34">
        <f t="shared" si="165"/>
        <v>36.43</v>
      </c>
      <c r="T434" s="43">
        <v>237300</v>
      </c>
      <c r="U434" s="43">
        <v>4940510</v>
      </c>
      <c r="V434" s="54">
        <f t="shared" si="166"/>
        <v>4.8031480000000002</v>
      </c>
      <c r="W434" s="32">
        <v>37</v>
      </c>
      <c r="X434">
        <v>120</v>
      </c>
      <c r="Y434">
        <f t="shared" si="167"/>
        <v>30.83</v>
      </c>
      <c r="Z434" s="46">
        <v>54860</v>
      </c>
      <c r="AA434" s="41">
        <v>24007</v>
      </c>
      <c r="AB434" s="33">
        <f t="shared" si="168"/>
        <v>0.42007800000000001</v>
      </c>
      <c r="AC434" s="33" t="str">
        <f t="shared" si="169"/>
        <v/>
      </c>
      <c r="AD434" s="33" t="str">
        <f t="shared" si="170"/>
        <v/>
      </c>
      <c r="AE434" s="62">
        <f t="shared" si="171"/>
        <v>619.20446227295815</v>
      </c>
      <c r="AF434" s="62">
        <f t="shared" si="172"/>
        <v>0</v>
      </c>
      <c r="AG434" s="62">
        <f t="shared" si="173"/>
        <v>0</v>
      </c>
      <c r="AH434" s="62" t="str">
        <f t="shared" si="174"/>
        <v/>
      </c>
      <c r="AI434" s="33" t="str">
        <f t="shared" si="175"/>
        <v/>
      </c>
      <c r="AJ434" s="33" t="str">
        <f t="shared" si="176"/>
        <v/>
      </c>
      <c r="AK434" s="34">
        <f t="shared" si="177"/>
        <v>619.20000000000005</v>
      </c>
      <c r="AL434" s="34">
        <f t="shared" si="178"/>
        <v>659.44</v>
      </c>
      <c r="AM434" s="32">
        <f t="shared" si="179"/>
        <v>31029</v>
      </c>
      <c r="AN434" s="35">
        <f t="shared" si="180"/>
        <v>5.3758495219872974E-3</v>
      </c>
      <c r="AO434" s="32">
        <f t="shared" si="181"/>
        <v>32.717420190814693</v>
      </c>
      <c r="AP434" s="32">
        <f t="shared" si="182"/>
        <v>24976</v>
      </c>
      <c r="AQ434" s="32">
        <f t="shared" si="183"/>
        <v>820</v>
      </c>
      <c r="AR434" s="32">
        <f t="shared" si="184"/>
        <v>1200.3500000000001</v>
      </c>
      <c r="AS434" s="32">
        <f t="shared" si="185"/>
        <v>24123</v>
      </c>
      <c r="AT434" s="36">
        <f t="shared" si="186"/>
        <v>24976</v>
      </c>
      <c r="AU434" s="33"/>
      <c r="AV434" s="33">
        <f t="shared" si="187"/>
        <v>1</v>
      </c>
      <c r="AX434">
        <v>24943</v>
      </c>
      <c r="AY434" s="71">
        <f t="shared" si="188"/>
        <v>1.3230164775688571E-3</v>
      </c>
    </row>
    <row r="435" spans="1:51" ht="15" customHeight="1" x14ac:dyDescent="0.25">
      <c r="A435">
        <v>45</v>
      </c>
      <c r="B435">
        <v>1500</v>
      </c>
      <c r="C435" t="s">
        <v>2511</v>
      </c>
      <c r="D435" t="s">
        <v>2512</v>
      </c>
      <c r="E435" s="39" t="s">
        <v>802</v>
      </c>
      <c r="F435" s="32">
        <v>704245</v>
      </c>
      <c r="G435" s="43">
        <v>1539</v>
      </c>
      <c r="H435" s="47">
        <f t="shared" si="162"/>
        <v>3.1872386198314788</v>
      </c>
      <c r="I435">
        <v>182</v>
      </c>
      <c r="J435">
        <v>758</v>
      </c>
      <c r="K435" s="33">
        <f t="shared" si="163"/>
        <v>24.0106</v>
      </c>
      <c r="L435" s="33">
        <v>1999</v>
      </c>
      <c r="M435" s="33">
        <v>2105</v>
      </c>
      <c r="N435" s="33">
        <v>1813</v>
      </c>
      <c r="O435" s="33">
        <v>1678</v>
      </c>
      <c r="P435" s="40">
        <v>1563</v>
      </c>
      <c r="Q435" s="43">
        <v>1605</v>
      </c>
      <c r="R435" s="40">
        <f t="shared" si="164"/>
        <v>2105</v>
      </c>
      <c r="S435" s="34">
        <f t="shared" si="165"/>
        <v>26.89</v>
      </c>
      <c r="T435" s="43">
        <v>17929200</v>
      </c>
      <c r="U435" s="43">
        <v>92907598</v>
      </c>
      <c r="V435" s="54">
        <f t="shared" si="166"/>
        <v>19.297882999999999</v>
      </c>
      <c r="W435" s="32">
        <v>292</v>
      </c>
      <c r="X435">
        <v>1637</v>
      </c>
      <c r="Y435">
        <f t="shared" si="167"/>
        <v>17.84</v>
      </c>
      <c r="Z435" s="46">
        <v>1008102</v>
      </c>
      <c r="AA435" s="41">
        <v>872210</v>
      </c>
      <c r="AB435" s="33">
        <f t="shared" si="168"/>
        <v>0.42007800000000001</v>
      </c>
      <c r="AC435" s="33" t="str">
        <f t="shared" si="169"/>
        <v/>
      </c>
      <c r="AD435" s="33" t="str">
        <f t="shared" si="170"/>
        <v/>
      </c>
      <c r="AE435" s="62">
        <f t="shared" si="171"/>
        <v>900.4747046325175</v>
      </c>
      <c r="AF435" s="62">
        <f t="shared" si="172"/>
        <v>0</v>
      </c>
      <c r="AG435" s="62">
        <f t="shared" si="173"/>
        <v>0</v>
      </c>
      <c r="AH435" s="62" t="str">
        <f t="shared" si="174"/>
        <v/>
      </c>
      <c r="AI435" s="33" t="str">
        <f t="shared" si="175"/>
        <v/>
      </c>
      <c r="AJ435" s="33" t="str">
        <f t="shared" si="176"/>
        <v/>
      </c>
      <c r="AK435" s="34">
        <f t="shared" si="177"/>
        <v>900.47</v>
      </c>
      <c r="AL435" s="34">
        <f t="shared" si="178"/>
        <v>958.99</v>
      </c>
      <c r="AM435" s="32">
        <f t="shared" si="179"/>
        <v>1052404</v>
      </c>
      <c r="AN435" s="35">
        <f t="shared" si="180"/>
        <v>5.3758495219872974E-3</v>
      </c>
      <c r="AO435" s="32">
        <f t="shared" si="181"/>
        <v>1871.6503937255754</v>
      </c>
      <c r="AP435" s="32">
        <f t="shared" si="182"/>
        <v>706117</v>
      </c>
      <c r="AQ435" s="32">
        <f t="shared" si="183"/>
        <v>15390</v>
      </c>
      <c r="AR435" s="32">
        <f t="shared" si="184"/>
        <v>43610.5</v>
      </c>
      <c r="AS435" s="32">
        <f t="shared" si="185"/>
        <v>688855</v>
      </c>
      <c r="AT435" s="36">
        <f t="shared" si="186"/>
        <v>706117</v>
      </c>
      <c r="AU435" s="33"/>
      <c r="AV435" s="33">
        <f t="shared" si="187"/>
        <v>1</v>
      </c>
      <c r="AX435">
        <v>704245</v>
      </c>
      <c r="AY435" s="71">
        <f t="shared" si="188"/>
        <v>2.658165837173143E-3</v>
      </c>
    </row>
    <row r="436" spans="1:51" ht="15" customHeight="1" x14ac:dyDescent="0.25">
      <c r="A436">
        <v>46</v>
      </c>
      <c r="B436">
        <v>100</v>
      </c>
      <c r="C436" t="s">
        <v>1155</v>
      </c>
      <c r="D436" t="s">
        <v>1156</v>
      </c>
      <c r="E436" s="39" t="s">
        <v>127</v>
      </c>
      <c r="F436" s="32">
        <v>149605</v>
      </c>
      <c r="G436" s="43">
        <v>295</v>
      </c>
      <c r="H436" s="47">
        <f t="shared" si="162"/>
        <v>2.469822015978163</v>
      </c>
      <c r="I436">
        <v>82</v>
      </c>
      <c r="J436">
        <v>165</v>
      </c>
      <c r="K436" s="33">
        <f t="shared" si="163"/>
        <v>49.697000000000003</v>
      </c>
      <c r="L436" s="33">
        <v>487</v>
      </c>
      <c r="M436" s="33">
        <v>543</v>
      </c>
      <c r="N436" s="33">
        <v>461</v>
      </c>
      <c r="O436" s="33">
        <v>413</v>
      </c>
      <c r="P436" s="42">
        <v>369</v>
      </c>
      <c r="Q436" s="43">
        <v>303</v>
      </c>
      <c r="R436" s="40">
        <f t="shared" si="164"/>
        <v>543</v>
      </c>
      <c r="S436" s="34">
        <f t="shared" si="165"/>
        <v>45.67</v>
      </c>
      <c r="T436" s="43">
        <v>576500</v>
      </c>
      <c r="U436" s="43">
        <v>10994840</v>
      </c>
      <c r="V436" s="54">
        <f t="shared" si="166"/>
        <v>5.2433690000000004</v>
      </c>
      <c r="W436" s="32">
        <v>66</v>
      </c>
      <c r="X436">
        <v>255</v>
      </c>
      <c r="Y436">
        <f t="shared" si="167"/>
        <v>25.88</v>
      </c>
      <c r="Z436" s="46">
        <v>119783</v>
      </c>
      <c r="AA436" s="41">
        <v>203748</v>
      </c>
      <c r="AB436" s="33">
        <f t="shared" si="168"/>
        <v>0.42007800000000001</v>
      </c>
      <c r="AC436" s="33" t="str">
        <f t="shared" si="169"/>
        <v/>
      </c>
      <c r="AD436" s="33" t="str">
        <f t="shared" si="170"/>
        <v/>
      </c>
      <c r="AE436" s="62">
        <f t="shared" si="171"/>
        <v>742.01387742320867</v>
      </c>
      <c r="AF436" s="62">
        <f t="shared" si="172"/>
        <v>0</v>
      </c>
      <c r="AG436" s="62">
        <f t="shared" si="173"/>
        <v>0</v>
      </c>
      <c r="AH436" s="62" t="str">
        <f t="shared" si="174"/>
        <v/>
      </c>
      <c r="AI436" s="33" t="str">
        <f t="shared" si="175"/>
        <v/>
      </c>
      <c r="AJ436" s="33" t="str">
        <f t="shared" si="176"/>
        <v/>
      </c>
      <c r="AK436" s="34">
        <f t="shared" si="177"/>
        <v>742.01</v>
      </c>
      <c r="AL436" s="34">
        <f t="shared" si="178"/>
        <v>790.24</v>
      </c>
      <c r="AM436" s="32">
        <f t="shared" si="179"/>
        <v>182803</v>
      </c>
      <c r="AN436" s="35">
        <f t="shared" si="180"/>
        <v>5.3758495219872974E-3</v>
      </c>
      <c r="AO436" s="32">
        <f t="shared" si="181"/>
        <v>178.46745243093429</v>
      </c>
      <c r="AP436" s="32">
        <f t="shared" si="182"/>
        <v>149783</v>
      </c>
      <c r="AQ436" s="32">
        <f t="shared" si="183"/>
        <v>2950</v>
      </c>
      <c r="AR436" s="32">
        <f t="shared" si="184"/>
        <v>10187.400000000001</v>
      </c>
      <c r="AS436" s="32">
        <f t="shared" si="185"/>
        <v>146655</v>
      </c>
      <c r="AT436" s="36">
        <f t="shared" si="186"/>
        <v>149783</v>
      </c>
      <c r="AU436" s="33"/>
      <c r="AV436" s="33">
        <f t="shared" si="187"/>
        <v>1</v>
      </c>
      <c r="AX436">
        <v>149605</v>
      </c>
      <c r="AY436" s="71">
        <f t="shared" si="188"/>
        <v>1.1897998061562113E-3</v>
      </c>
    </row>
    <row r="437" spans="1:51" ht="15" customHeight="1" x14ac:dyDescent="0.25">
      <c r="A437">
        <v>46</v>
      </c>
      <c r="B437">
        <v>200</v>
      </c>
      <c r="C437" t="s">
        <v>1333</v>
      </c>
      <c r="D437" t="s">
        <v>1334</v>
      </c>
      <c r="E437" s="39" t="s">
        <v>215</v>
      </c>
      <c r="F437" s="32">
        <v>57672</v>
      </c>
      <c r="G437" s="43">
        <v>130</v>
      </c>
      <c r="H437" s="47">
        <f t="shared" si="162"/>
        <v>2.1139433523068369</v>
      </c>
      <c r="I437">
        <v>62</v>
      </c>
      <c r="J437">
        <v>160</v>
      </c>
      <c r="K437" s="33">
        <f t="shared" si="163"/>
        <v>38.75</v>
      </c>
      <c r="L437" s="33">
        <v>237</v>
      </c>
      <c r="M437" s="33">
        <v>216</v>
      </c>
      <c r="N437" s="33">
        <v>187</v>
      </c>
      <c r="O437" s="33">
        <v>197</v>
      </c>
      <c r="P437" s="42">
        <v>167</v>
      </c>
      <c r="Q437" s="43">
        <v>133</v>
      </c>
      <c r="R437" s="40">
        <f t="shared" si="164"/>
        <v>237</v>
      </c>
      <c r="S437" s="34">
        <f t="shared" si="165"/>
        <v>45.15</v>
      </c>
      <c r="T437" s="43">
        <v>897200</v>
      </c>
      <c r="U437" s="43">
        <v>4176697</v>
      </c>
      <c r="V437" s="54">
        <f t="shared" si="166"/>
        <v>21.481089000000001</v>
      </c>
      <c r="W437" s="32">
        <v>102</v>
      </c>
      <c r="X437">
        <v>189</v>
      </c>
      <c r="Y437">
        <f t="shared" si="167"/>
        <v>53.97</v>
      </c>
      <c r="Z437" s="46">
        <v>40442</v>
      </c>
      <c r="AA437" s="41">
        <v>161151</v>
      </c>
      <c r="AB437" s="33">
        <f t="shared" si="168"/>
        <v>0.42007800000000001</v>
      </c>
      <c r="AC437" s="33" t="str">
        <f t="shared" si="169"/>
        <v/>
      </c>
      <c r="AD437" s="33" t="str">
        <f t="shared" si="170"/>
        <v/>
      </c>
      <c r="AE437" s="62">
        <f t="shared" si="171"/>
        <v>663.40846582747724</v>
      </c>
      <c r="AF437" s="62">
        <f t="shared" si="172"/>
        <v>0</v>
      </c>
      <c r="AG437" s="62">
        <f t="shared" si="173"/>
        <v>0</v>
      </c>
      <c r="AH437" s="62" t="str">
        <f t="shared" si="174"/>
        <v/>
      </c>
      <c r="AI437" s="33" t="str">
        <f t="shared" si="175"/>
        <v/>
      </c>
      <c r="AJ437" s="33" t="str">
        <f t="shared" si="176"/>
        <v/>
      </c>
      <c r="AK437" s="34">
        <f t="shared" si="177"/>
        <v>663.41</v>
      </c>
      <c r="AL437" s="34">
        <f t="shared" si="178"/>
        <v>706.53</v>
      </c>
      <c r="AM437" s="32">
        <f t="shared" si="179"/>
        <v>74860</v>
      </c>
      <c r="AN437" s="35">
        <f t="shared" si="180"/>
        <v>5.3758495219872974E-3</v>
      </c>
      <c r="AO437" s="32">
        <f t="shared" si="181"/>
        <v>92.400101583917674</v>
      </c>
      <c r="AP437" s="32">
        <f t="shared" si="182"/>
        <v>57764</v>
      </c>
      <c r="AQ437" s="32">
        <f t="shared" si="183"/>
        <v>1300</v>
      </c>
      <c r="AR437" s="32">
        <f t="shared" si="184"/>
        <v>8057.55</v>
      </c>
      <c r="AS437" s="32">
        <f t="shared" si="185"/>
        <v>56372</v>
      </c>
      <c r="AT437" s="36">
        <f t="shared" si="186"/>
        <v>57764</v>
      </c>
      <c r="AU437" s="33"/>
      <c r="AV437" s="33">
        <f t="shared" si="187"/>
        <v>1</v>
      </c>
      <c r="AX437">
        <v>57672</v>
      </c>
      <c r="AY437" s="71">
        <f t="shared" si="188"/>
        <v>1.5952281869884865E-3</v>
      </c>
    </row>
    <row r="438" spans="1:51" ht="15" customHeight="1" x14ac:dyDescent="0.25">
      <c r="A438">
        <v>46</v>
      </c>
      <c r="B438">
        <v>300</v>
      </c>
      <c r="C438" t="s">
        <v>1413</v>
      </c>
      <c r="D438" t="s">
        <v>1414</v>
      </c>
      <c r="E438" s="39" t="s">
        <v>254</v>
      </c>
      <c r="F438" s="32">
        <v>4212343</v>
      </c>
      <c r="G438" s="43">
        <v>10226</v>
      </c>
      <c r="H438" s="47">
        <f t="shared" si="162"/>
        <v>4.0097057883905185</v>
      </c>
      <c r="I438">
        <v>1335</v>
      </c>
      <c r="J438">
        <v>5112</v>
      </c>
      <c r="K438" s="33">
        <f t="shared" si="163"/>
        <v>26.114999999999998</v>
      </c>
      <c r="L438" s="33">
        <v>10751</v>
      </c>
      <c r="M438" s="33">
        <v>11506</v>
      </c>
      <c r="N438" s="33">
        <v>11265</v>
      </c>
      <c r="O438" s="33">
        <v>10889</v>
      </c>
      <c r="P438" s="40">
        <v>10666</v>
      </c>
      <c r="Q438" s="43">
        <v>10487</v>
      </c>
      <c r="R438" s="40">
        <f t="shared" si="164"/>
        <v>11506</v>
      </c>
      <c r="S438" s="34">
        <f t="shared" si="165"/>
        <v>11.12</v>
      </c>
      <c r="T438" s="43">
        <v>244612400</v>
      </c>
      <c r="U438" s="43">
        <v>1037945266</v>
      </c>
      <c r="V438" s="54">
        <f t="shared" si="166"/>
        <v>23.566984999999999</v>
      </c>
      <c r="W438" s="32">
        <v>2514</v>
      </c>
      <c r="X438">
        <v>10348</v>
      </c>
      <c r="Y438">
        <f t="shared" si="167"/>
        <v>24.29</v>
      </c>
      <c r="Z438" s="46">
        <v>13252881</v>
      </c>
      <c r="AA438" s="41">
        <v>7433814</v>
      </c>
      <c r="AB438" s="33">
        <f t="shared" si="168"/>
        <v>0.42007800000000001</v>
      </c>
      <c r="AC438" s="33" t="str">
        <f t="shared" si="169"/>
        <v/>
      </c>
      <c r="AD438" s="33">
        <f t="shared" si="170"/>
        <v>0.77400000000000002</v>
      </c>
      <c r="AE438" s="62">
        <f t="shared" si="171"/>
        <v>0</v>
      </c>
      <c r="AF438" s="62">
        <f t="shared" si="172"/>
        <v>1227.5182705412499</v>
      </c>
      <c r="AG438" s="62">
        <f t="shared" si="173"/>
        <v>1191.79641329725</v>
      </c>
      <c r="AH438" s="62" t="str">
        <f t="shared" si="174"/>
        <v/>
      </c>
      <c r="AI438" s="33">
        <f t="shared" si="175"/>
        <v>1219.4451308041059</v>
      </c>
      <c r="AJ438" s="33">
        <f t="shared" si="176"/>
        <v>1</v>
      </c>
      <c r="AK438" s="34">
        <f t="shared" si="177"/>
        <v>1219.45</v>
      </c>
      <c r="AL438" s="34">
        <f t="shared" si="178"/>
        <v>1298.71</v>
      </c>
      <c r="AM438" s="32">
        <f t="shared" si="179"/>
        <v>7713365</v>
      </c>
      <c r="AN438" s="35">
        <f t="shared" si="180"/>
        <v>5.3758495219872974E-3</v>
      </c>
      <c r="AO438" s="32">
        <f t="shared" si="181"/>
        <v>18820.967445167011</v>
      </c>
      <c r="AP438" s="32">
        <f t="shared" si="182"/>
        <v>4231164</v>
      </c>
      <c r="AQ438" s="32">
        <f t="shared" si="183"/>
        <v>102260</v>
      </c>
      <c r="AR438" s="32">
        <f t="shared" si="184"/>
        <v>371690.7</v>
      </c>
      <c r="AS438" s="32">
        <f t="shared" si="185"/>
        <v>4110083</v>
      </c>
      <c r="AT438" s="36">
        <f t="shared" si="186"/>
        <v>4231164</v>
      </c>
      <c r="AU438" s="33"/>
      <c r="AV438" s="33">
        <f t="shared" si="187"/>
        <v>1</v>
      </c>
      <c r="AX438">
        <v>4212343</v>
      </c>
      <c r="AY438" s="71">
        <f t="shared" si="188"/>
        <v>4.4680596997917783E-3</v>
      </c>
    </row>
    <row r="439" spans="1:51" ht="15" customHeight="1" x14ac:dyDescent="0.25">
      <c r="A439">
        <v>46</v>
      </c>
      <c r="B439">
        <v>500</v>
      </c>
      <c r="C439" t="s">
        <v>1523</v>
      </c>
      <c r="D439" t="s">
        <v>1524</v>
      </c>
      <c r="E439" s="39" t="s">
        <v>309</v>
      </c>
      <c r="F439" s="32">
        <v>108091</v>
      </c>
      <c r="G439" s="43">
        <v>284</v>
      </c>
      <c r="H439" s="47">
        <f t="shared" si="162"/>
        <v>2.4533183400470375</v>
      </c>
      <c r="I439">
        <v>75</v>
      </c>
      <c r="J439">
        <v>139</v>
      </c>
      <c r="K439" s="33">
        <f t="shared" si="163"/>
        <v>53.956800000000001</v>
      </c>
      <c r="L439" s="33">
        <v>381</v>
      </c>
      <c r="M439" s="33">
        <v>377</v>
      </c>
      <c r="N439" s="33">
        <v>374</v>
      </c>
      <c r="O439" s="33">
        <v>317</v>
      </c>
      <c r="P439" s="42">
        <v>303</v>
      </c>
      <c r="Q439" s="43">
        <v>291</v>
      </c>
      <c r="R439" s="40">
        <f t="shared" si="164"/>
        <v>381</v>
      </c>
      <c r="S439" s="34">
        <f t="shared" si="165"/>
        <v>25.46</v>
      </c>
      <c r="T439" s="43">
        <v>1147800</v>
      </c>
      <c r="U439" s="43">
        <v>21646642</v>
      </c>
      <c r="V439" s="54">
        <f t="shared" si="166"/>
        <v>5.3024389999999997</v>
      </c>
      <c r="W439" s="32">
        <v>60</v>
      </c>
      <c r="X439">
        <v>231</v>
      </c>
      <c r="Y439">
        <f t="shared" si="167"/>
        <v>25.97</v>
      </c>
      <c r="Z439" s="46">
        <v>175247</v>
      </c>
      <c r="AA439" s="41">
        <v>60565</v>
      </c>
      <c r="AB439" s="33">
        <f t="shared" si="168"/>
        <v>0.42007800000000001</v>
      </c>
      <c r="AC439" s="33" t="str">
        <f t="shared" si="169"/>
        <v/>
      </c>
      <c r="AD439" s="33" t="str">
        <f t="shared" si="170"/>
        <v/>
      </c>
      <c r="AE439" s="62">
        <f t="shared" si="171"/>
        <v>738.36859499456955</v>
      </c>
      <c r="AF439" s="62">
        <f t="shared" si="172"/>
        <v>0</v>
      </c>
      <c r="AG439" s="62">
        <f t="shared" si="173"/>
        <v>0</v>
      </c>
      <c r="AH439" s="62" t="str">
        <f t="shared" si="174"/>
        <v/>
      </c>
      <c r="AI439" s="33" t="str">
        <f t="shared" si="175"/>
        <v/>
      </c>
      <c r="AJ439" s="33" t="str">
        <f t="shared" si="176"/>
        <v/>
      </c>
      <c r="AK439" s="34">
        <f t="shared" si="177"/>
        <v>738.37</v>
      </c>
      <c r="AL439" s="34">
        <f t="shared" si="178"/>
        <v>786.36</v>
      </c>
      <c r="AM439" s="32">
        <f t="shared" si="179"/>
        <v>149709</v>
      </c>
      <c r="AN439" s="35">
        <f t="shared" si="180"/>
        <v>5.3758495219872974E-3</v>
      </c>
      <c r="AO439" s="32">
        <f t="shared" si="181"/>
        <v>223.73210540606735</v>
      </c>
      <c r="AP439" s="32">
        <f t="shared" si="182"/>
        <v>108315</v>
      </c>
      <c r="AQ439" s="32">
        <f t="shared" si="183"/>
        <v>2840</v>
      </c>
      <c r="AR439" s="32">
        <f t="shared" si="184"/>
        <v>3028.25</v>
      </c>
      <c r="AS439" s="32">
        <f t="shared" si="185"/>
        <v>105251</v>
      </c>
      <c r="AT439" s="36">
        <f t="shared" si="186"/>
        <v>108315</v>
      </c>
      <c r="AU439" s="33"/>
      <c r="AV439" s="33">
        <f t="shared" si="187"/>
        <v>1</v>
      </c>
      <c r="AX439">
        <v>108091</v>
      </c>
      <c r="AY439" s="71">
        <f t="shared" si="188"/>
        <v>2.0723279458974382E-3</v>
      </c>
    </row>
    <row r="440" spans="1:51" ht="15" customHeight="1" x14ac:dyDescent="0.25">
      <c r="A440">
        <v>46</v>
      </c>
      <c r="B440">
        <v>700</v>
      </c>
      <c r="C440" t="s">
        <v>2061</v>
      </c>
      <c r="D440" t="s">
        <v>2062</v>
      </c>
      <c r="E440" s="39" t="s">
        <v>578</v>
      </c>
      <c r="F440" s="32">
        <v>67840</v>
      </c>
      <c r="G440" s="43">
        <v>217</v>
      </c>
      <c r="H440" s="47">
        <f t="shared" si="162"/>
        <v>2.3364597338485296</v>
      </c>
      <c r="I440">
        <v>24</v>
      </c>
      <c r="J440">
        <v>110</v>
      </c>
      <c r="K440" s="33">
        <f t="shared" si="163"/>
        <v>21.818199999999997</v>
      </c>
      <c r="L440" s="33">
        <v>188</v>
      </c>
      <c r="M440" s="33">
        <v>269</v>
      </c>
      <c r="N440" s="33">
        <v>276</v>
      </c>
      <c r="O440" s="33">
        <v>262</v>
      </c>
      <c r="P440" s="42">
        <v>227</v>
      </c>
      <c r="Q440" s="43">
        <v>223</v>
      </c>
      <c r="R440" s="40">
        <f t="shared" si="164"/>
        <v>276</v>
      </c>
      <c r="S440" s="34">
        <f t="shared" si="165"/>
        <v>21.38</v>
      </c>
      <c r="T440" s="43">
        <v>283700</v>
      </c>
      <c r="U440" s="43">
        <v>12589679</v>
      </c>
      <c r="V440" s="54">
        <f t="shared" si="166"/>
        <v>2.2534329999999998</v>
      </c>
      <c r="W440" s="32">
        <v>60</v>
      </c>
      <c r="X440">
        <v>212</v>
      </c>
      <c r="Y440">
        <f t="shared" si="167"/>
        <v>28.3</v>
      </c>
      <c r="Z440" s="46">
        <v>105604</v>
      </c>
      <c r="AA440" s="41">
        <v>58001</v>
      </c>
      <c r="AB440" s="33">
        <f t="shared" si="168"/>
        <v>0.42007800000000001</v>
      </c>
      <c r="AC440" s="33" t="str">
        <f t="shared" si="169"/>
        <v/>
      </c>
      <c r="AD440" s="33" t="str">
        <f t="shared" si="170"/>
        <v/>
      </c>
      <c r="AE440" s="62">
        <f t="shared" si="171"/>
        <v>712.55721663326165</v>
      </c>
      <c r="AF440" s="62">
        <f t="shared" si="172"/>
        <v>0</v>
      </c>
      <c r="AG440" s="62">
        <f t="shared" si="173"/>
        <v>0</v>
      </c>
      <c r="AH440" s="62" t="str">
        <f t="shared" si="174"/>
        <v/>
      </c>
      <c r="AI440" s="33" t="str">
        <f t="shared" si="175"/>
        <v/>
      </c>
      <c r="AJ440" s="33" t="str">
        <f t="shared" si="176"/>
        <v/>
      </c>
      <c r="AK440" s="34">
        <f t="shared" si="177"/>
        <v>712.56</v>
      </c>
      <c r="AL440" s="34">
        <f t="shared" si="178"/>
        <v>758.87</v>
      </c>
      <c r="AM440" s="32">
        <f t="shared" si="179"/>
        <v>120313</v>
      </c>
      <c r="AN440" s="35">
        <f t="shared" si="180"/>
        <v>5.3758495219872974E-3</v>
      </c>
      <c r="AO440" s="32">
        <f t="shared" si="181"/>
        <v>282.08695196723943</v>
      </c>
      <c r="AP440" s="32">
        <f t="shared" si="182"/>
        <v>68122</v>
      </c>
      <c r="AQ440" s="32">
        <f t="shared" si="183"/>
        <v>2170</v>
      </c>
      <c r="AR440" s="32">
        <f t="shared" si="184"/>
        <v>2900.05</v>
      </c>
      <c r="AS440" s="32">
        <f t="shared" si="185"/>
        <v>65670</v>
      </c>
      <c r="AT440" s="36">
        <f t="shared" si="186"/>
        <v>68122</v>
      </c>
      <c r="AU440" s="33"/>
      <c r="AV440" s="33">
        <f t="shared" si="187"/>
        <v>1</v>
      </c>
      <c r="AX440">
        <v>67840</v>
      </c>
      <c r="AY440" s="71">
        <f t="shared" si="188"/>
        <v>4.1568396226415094E-3</v>
      </c>
    </row>
    <row r="441" spans="1:51" ht="15" customHeight="1" x14ac:dyDescent="0.25">
      <c r="A441">
        <v>46</v>
      </c>
      <c r="B441">
        <v>900</v>
      </c>
      <c r="C441" t="s">
        <v>2297</v>
      </c>
      <c r="D441" t="s">
        <v>2298</v>
      </c>
      <c r="E441" s="39" t="s">
        <v>695</v>
      </c>
      <c r="F441" s="32">
        <v>454405</v>
      </c>
      <c r="G441" s="43">
        <v>1043</v>
      </c>
      <c r="H441" s="47">
        <f t="shared" si="162"/>
        <v>3.0182843084265309</v>
      </c>
      <c r="I441">
        <v>158</v>
      </c>
      <c r="J441">
        <v>419</v>
      </c>
      <c r="K441" s="33">
        <f t="shared" si="163"/>
        <v>37.708799999999997</v>
      </c>
      <c r="L441" s="33">
        <v>1190</v>
      </c>
      <c r="M441" s="33">
        <v>1275</v>
      </c>
      <c r="N441" s="33">
        <v>1105</v>
      </c>
      <c r="O441" s="33">
        <v>1082</v>
      </c>
      <c r="P441" s="40">
        <v>1137</v>
      </c>
      <c r="Q441" s="43">
        <v>1058</v>
      </c>
      <c r="R441" s="40">
        <f t="shared" si="164"/>
        <v>1275</v>
      </c>
      <c r="S441" s="34">
        <f t="shared" si="165"/>
        <v>18.2</v>
      </c>
      <c r="T441" s="43">
        <v>8969700</v>
      </c>
      <c r="U441" s="43">
        <v>61806326</v>
      </c>
      <c r="V441" s="54">
        <f t="shared" si="166"/>
        <v>14.512592</v>
      </c>
      <c r="W441" s="32">
        <v>271</v>
      </c>
      <c r="X441">
        <v>946</v>
      </c>
      <c r="Y441">
        <f t="shared" si="167"/>
        <v>28.65</v>
      </c>
      <c r="Z441" s="46">
        <v>602127</v>
      </c>
      <c r="AA441" s="41">
        <v>795810</v>
      </c>
      <c r="AB441" s="33">
        <f t="shared" si="168"/>
        <v>0.42007800000000001</v>
      </c>
      <c r="AC441" s="33" t="str">
        <f t="shared" si="169"/>
        <v/>
      </c>
      <c r="AD441" s="33" t="str">
        <f t="shared" si="170"/>
        <v/>
      </c>
      <c r="AE441" s="62">
        <f t="shared" si="171"/>
        <v>863.15658319232682</v>
      </c>
      <c r="AF441" s="62">
        <f t="shared" si="172"/>
        <v>0</v>
      </c>
      <c r="AG441" s="62">
        <f t="shared" si="173"/>
        <v>0</v>
      </c>
      <c r="AH441" s="62" t="str">
        <f t="shared" si="174"/>
        <v/>
      </c>
      <c r="AI441" s="33" t="str">
        <f t="shared" si="175"/>
        <v/>
      </c>
      <c r="AJ441" s="33" t="str">
        <f t="shared" si="176"/>
        <v/>
      </c>
      <c r="AK441" s="34">
        <f t="shared" si="177"/>
        <v>863.16</v>
      </c>
      <c r="AL441" s="34">
        <f t="shared" si="178"/>
        <v>919.26</v>
      </c>
      <c r="AM441" s="32">
        <f t="shared" si="179"/>
        <v>705848</v>
      </c>
      <c r="AN441" s="35">
        <f t="shared" si="180"/>
        <v>5.3758495219872974E-3</v>
      </c>
      <c r="AO441" s="32">
        <f t="shared" si="181"/>
        <v>1351.7197313570521</v>
      </c>
      <c r="AP441" s="32">
        <f t="shared" si="182"/>
        <v>455757</v>
      </c>
      <c r="AQ441" s="32">
        <f t="shared" si="183"/>
        <v>10430</v>
      </c>
      <c r="AR441" s="32">
        <f t="shared" si="184"/>
        <v>39790.5</v>
      </c>
      <c r="AS441" s="32">
        <f t="shared" si="185"/>
        <v>443975</v>
      </c>
      <c r="AT441" s="36">
        <f t="shared" si="186"/>
        <v>455757</v>
      </c>
      <c r="AU441" s="33"/>
      <c r="AV441" s="33">
        <f t="shared" si="187"/>
        <v>1</v>
      </c>
      <c r="AX441">
        <v>454405</v>
      </c>
      <c r="AY441" s="71">
        <f t="shared" si="188"/>
        <v>2.9753193736864691E-3</v>
      </c>
    </row>
    <row r="442" spans="1:51" ht="15" customHeight="1" x14ac:dyDescent="0.25">
      <c r="A442">
        <v>46</v>
      </c>
      <c r="B442">
        <v>1200</v>
      </c>
      <c r="C442" t="s">
        <v>2439</v>
      </c>
      <c r="D442" t="s">
        <v>2440</v>
      </c>
      <c r="E442" s="39" t="s">
        <v>766</v>
      </c>
      <c r="F442" s="32">
        <v>486805</v>
      </c>
      <c r="G442" s="43">
        <v>1063</v>
      </c>
      <c r="H442" s="47">
        <f t="shared" si="162"/>
        <v>3.0265332645232967</v>
      </c>
      <c r="I442">
        <v>141</v>
      </c>
      <c r="J442">
        <v>615</v>
      </c>
      <c r="K442" s="33">
        <f t="shared" si="163"/>
        <v>22.9268</v>
      </c>
      <c r="L442" s="33">
        <v>1137</v>
      </c>
      <c r="M442" s="33">
        <v>1392</v>
      </c>
      <c r="N442" s="33">
        <v>1292</v>
      </c>
      <c r="O442" s="33">
        <v>1259</v>
      </c>
      <c r="P442" s="40">
        <v>1115</v>
      </c>
      <c r="Q442" s="43">
        <v>1092</v>
      </c>
      <c r="R442" s="40">
        <f t="shared" si="164"/>
        <v>1392</v>
      </c>
      <c r="S442" s="34">
        <f t="shared" si="165"/>
        <v>23.64</v>
      </c>
      <c r="T442" s="43">
        <v>10117100</v>
      </c>
      <c r="U442" s="43">
        <v>64893465</v>
      </c>
      <c r="V442" s="54">
        <f t="shared" si="166"/>
        <v>15.590322</v>
      </c>
      <c r="W442" s="32">
        <v>222</v>
      </c>
      <c r="X442">
        <v>1223</v>
      </c>
      <c r="Y442">
        <f t="shared" si="167"/>
        <v>18.149999999999999</v>
      </c>
      <c r="Z442" s="46">
        <v>693060</v>
      </c>
      <c r="AA442" s="41">
        <v>680104</v>
      </c>
      <c r="AB442" s="33">
        <f t="shared" si="168"/>
        <v>0.42007800000000001</v>
      </c>
      <c r="AC442" s="33" t="str">
        <f t="shared" si="169"/>
        <v/>
      </c>
      <c r="AD442" s="33" t="str">
        <f t="shared" si="170"/>
        <v/>
      </c>
      <c r="AE442" s="62">
        <f t="shared" si="171"/>
        <v>864.97858786811219</v>
      </c>
      <c r="AF442" s="62">
        <f t="shared" si="172"/>
        <v>0</v>
      </c>
      <c r="AG442" s="62">
        <f t="shared" si="173"/>
        <v>0</v>
      </c>
      <c r="AH442" s="62" t="str">
        <f t="shared" si="174"/>
        <v/>
      </c>
      <c r="AI442" s="33" t="str">
        <f t="shared" si="175"/>
        <v/>
      </c>
      <c r="AJ442" s="33" t="str">
        <f t="shared" si="176"/>
        <v/>
      </c>
      <c r="AK442" s="34">
        <f t="shared" si="177"/>
        <v>864.98</v>
      </c>
      <c r="AL442" s="34">
        <f t="shared" si="178"/>
        <v>921.2</v>
      </c>
      <c r="AM442" s="32">
        <f t="shared" si="179"/>
        <v>688096</v>
      </c>
      <c r="AN442" s="35">
        <f t="shared" si="180"/>
        <v>5.3758495219872974E-3</v>
      </c>
      <c r="AO442" s="32">
        <f t="shared" si="181"/>
        <v>1082.1101261303452</v>
      </c>
      <c r="AP442" s="32">
        <f t="shared" si="182"/>
        <v>487887</v>
      </c>
      <c r="AQ442" s="32">
        <f t="shared" si="183"/>
        <v>10630</v>
      </c>
      <c r="AR442" s="32">
        <f t="shared" si="184"/>
        <v>34005.200000000004</v>
      </c>
      <c r="AS442" s="32">
        <f t="shared" si="185"/>
        <v>476175</v>
      </c>
      <c r="AT442" s="36">
        <f t="shared" si="186"/>
        <v>487887</v>
      </c>
      <c r="AU442" s="33"/>
      <c r="AV442" s="33">
        <f t="shared" si="187"/>
        <v>1</v>
      </c>
      <c r="AX442">
        <v>486805</v>
      </c>
      <c r="AY442" s="71">
        <f t="shared" si="188"/>
        <v>2.2226558889082899E-3</v>
      </c>
    </row>
    <row r="443" spans="1:51" ht="15" customHeight="1" x14ac:dyDescent="0.25">
      <c r="A443">
        <v>46</v>
      </c>
      <c r="B443">
        <v>1300</v>
      </c>
      <c r="C443" t="s">
        <v>2531</v>
      </c>
      <c r="D443" t="s">
        <v>2532</v>
      </c>
      <c r="E443" s="39" t="s">
        <v>812</v>
      </c>
      <c r="F443" s="32">
        <v>164858</v>
      </c>
      <c r="G443" s="43">
        <v>695</v>
      </c>
      <c r="H443" s="47">
        <f t="shared" si="162"/>
        <v>2.8419848045901137</v>
      </c>
      <c r="I443">
        <v>134</v>
      </c>
      <c r="J443">
        <v>391</v>
      </c>
      <c r="K443" s="33">
        <f t="shared" si="163"/>
        <v>34.271099999999997</v>
      </c>
      <c r="L443" s="33">
        <v>694</v>
      </c>
      <c r="M443" s="33">
        <v>855</v>
      </c>
      <c r="N443" s="33">
        <v>790</v>
      </c>
      <c r="O443" s="33">
        <v>721</v>
      </c>
      <c r="P443" s="42">
        <v>686</v>
      </c>
      <c r="Q443" s="43">
        <v>710</v>
      </c>
      <c r="R443" s="40">
        <f t="shared" si="164"/>
        <v>855</v>
      </c>
      <c r="S443" s="34">
        <f t="shared" si="165"/>
        <v>18.71</v>
      </c>
      <c r="T443" s="43">
        <v>42222800</v>
      </c>
      <c r="U443" s="43">
        <v>80927626</v>
      </c>
      <c r="V443" s="54">
        <f t="shared" si="166"/>
        <v>52.173530999999997</v>
      </c>
      <c r="W443" s="32">
        <v>123</v>
      </c>
      <c r="X443">
        <v>977</v>
      </c>
      <c r="Y443">
        <f t="shared" si="167"/>
        <v>12.59</v>
      </c>
      <c r="Z443" s="46">
        <v>1271901</v>
      </c>
      <c r="AA443" s="41">
        <v>1309106</v>
      </c>
      <c r="AB443" s="33">
        <f t="shared" si="168"/>
        <v>0.42007800000000001</v>
      </c>
      <c r="AC443" s="33" t="str">
        <f t="shared" si="169"/>
        <v/>
      </c>
      <c r="AD443" s="33" t="str">
        <f t="shared" si="170"/>
        <v/>
      </c>
      <c r="AE443" s="62">
        <f t="shared" si="171"/>
        <v>824.21607768345052</v>
      </c>
      <c r="AF443" s="62">
        <f t="shared" si="172"/>
        <v>0</v>
      </c>
      <c r="AG443" s="62">
        <f t="shared" si="173"/>
        <v>0</v>
      </c>
      <c r="AH443" s="62" t="str">
        <f t="shared" si="174"/>
        <v/>
      </c>
      <c r="AI443" s="33" t="str">
        <f t="shared" si="175"/>
        <v/>
      </c>
      <c r="AJ443" s="33" t="str">
        <f t="shared" si="176"/>
        <v/>
      </c>
      <c r="AK443" s="34">
        <f t="shared" si="177"/>
        <v>824.22</v>
      </c>
      <c r="AL443" s="34">
        <f t="shared" si="178"/>
        <v>877.79</v>
      </c>
      <c r="AM443" s="32">
        <f t="shared" si="179"/>
        <v>75766</v>
      </c>
      <c r="AN443" s="35">
        <f t="shared" si="180"/>
        <v>5.3758495219872974E-3</v>
      </c>
      <c r="AO443" s="32">
        <f t="shared" si="181"/>
        <v>-478.94518561289232</v>
      </c>
      <c r="AP443" s="32">
        <f t="shared" si="182"/>
        <v>75766</v>
      </c>
      <c r="AQ443" s="32">
        <f t="shared" si="183"/>
        <v>6950</v>
      </c>
      <c r="AR443" s="32">
        <f t="shared" si="184"/>
        <v>65455.3</v>
      </c>
      <c r="AS443" s="32">
        <f t="shared" si="185"/>
        <v>157908</v>
      </c>
      <c r="AT443" s="36">
        <f t="shared" si="186"/>
        <v>157908</v>
      </c>
      <c r="AU443" s="33"/>
      <c r="AV443" s="33">
        <f t="shared" si="187"/>
        <v>1</v>
      </c>
      <c r="AX443">
        <v>164858</v>
      </c>
      <c r="AY443" s="71">
        <f t="shared" si="188"/>
        <v>-4.2157493115287097E-2</v>
      </c>
    </row>
    <row r="444" spans="1:51" ht="15" customHeight="1" x14ac:dyDescent="0.25">
      <c r="A444">
        <v>46</v>
      </c>
      <c r="B444">
        <v>1400</v>
      </c>
      <c r="C444" t="s">
        <v>2433</v>
      </c>
      <c r="D444" t="s">
        <v>2434</v>
      </c>
      <c r="E444" s="39" t="s">
        <v>763</v>
      </c>
      <c r="F444" s="32">
        <v>301829</v>
      </c>
      <c r="G444" s="43">
        <v>687</v>
      </c>
      <c r="H444" s="47">
        <f t="shared" si="162"/>
        <v>2.8369567370595505</v>
      </c>
      <c r="I444">
        <v>118</v>
      </c>
      <c r="J444">
        <v>329</v>
      </c>
      <c r="K444" s="33">
        <f t="shared" si="163"/>
        <v>35.866300000000003</v>
      </c>
      <c r="L444" s="33">
        <v>835</v>
      </c>
      <c r="M444" s="33">
        <v>805</v>
      </c>
      <c r="N444" s="33">
        <v>745</v>
      </c>
      <c r="O444" s="33">
        <v>754</v>
      </c>
      <c r="P444" s="42">
        <v>747</v>
      </c>
      <c r="Q444" s="43">
        <v>705</v>
      </c>
      <c r="R444" s="40">
        <f t="shared" si="164"/>
        <v>835</v>
      </c>
      <c r="S444" s="34">
        <f t="shared" si="165"/>
        <v>17.72</v>
      </c>
      <c r="T444" s="43">
        <v>20454500</v>
      </c>
      <c r="U444" s="43">
        <v>56038746</v>
      </c>
      <c r="V444" s="54">
        <f t="shared" si="166"/>
        <v>36.500638000000002</v>
      </c>
      <c r="W444" s="32">
        <v>171</v>
      </c>
      <c r="X444">
        <v>658</v>
      </c>
      <c r="Y444">
        <f t="shared" si="167"/>
        <v>25.99</v>
      </c>
      <c r="Z444" s="46">
        <v>692341</v>
      </c>
      <c r="AA444" s="41">
        <v>620332</v>
      </c>
      <c r="AB444" s="33">
        <f t="shared" si="168"/>
        <v>0.42007800000000001</v>
      </c>
      <c r="AC444" s="33" t="str">
        <f t="shared" si="169"/>
        <v/>
      </c>
      <c r="AD444" s="33" t="str">
        <f t="shared" si="170"/>
        <v/>
      </c>
      <c r="AE444" s="62">
        <f t="shared" si="171"/>
        <v>823.10549321150233</v>
      </c>
      <c r="AF444" s="62">
        <f t="shared" si="172"/>
        <v>0</v>
      </c>
      <c r="AG444" s="62">
        <f t="shared" si="173"/>
        <v>0</v>
      </c>
      <c r="AH444" s="62" t="str">
        <f t="shared" si="174"/>
        <v/>
      </c>
      <c r="AI444" s="33" t="str">
        <f t="shared" si="175"/>
        <v/>
      </c>
      <c r="AJ444" s="33" t="str">
        <f t="shared" si="176"/>
        <v/>
      </c>
      <c r="AK444" s="34">
        <f t="shared" si="177"/>
        <v>823.11</v>
      </c>
      <c r="AL444" s="34">
        <f t="shared" si="178"/>
        <v>876.61</v>
      </c>
      <c r="AM444" s="32">
        <f t="shared" si="179"/>
        <v>311394</v>
      </c>
      <c r="AN444" s="35">
        <f t="shared" si="180"/>
        <v>5.3758495219872974E-3</v>
      </c>
      <c r="AO444" s="32">
        <f t="shared" si="181"/>
        <v>51.420000677808503</v>
      </c>
      <c r="AP444" s="32">
        <f t="shared" si="182"/>
        <v>301880</v>
      </c>
      <c r="AQ444" s="32">
        <f t="shared" si="183"/>
        <v>6870</v>
      </c>
      <c r="AR444" s="32">
        <f t="shared" si="184"/>
        <v>31016.600000000002</v>
      </c>
      <c r="AS444" s="32">
        <f t="shared" si="185"/>
        <v>294959</v>
      </c>
      <c r="AT444" s="36">
        <f t="shared" si="186"/>
        <v>301880</v>
      </c>
      <c r="AU444" s="33"/>
      <c r="AV444" s="33">
        <f t="shared" si="187"/>
        <v>1</v>
      </c>
      <c r="AX444">
        <v>301829</v>
      </c>
      <c r="AY444" s="71">
        <f t="shared" si="188"/>
        <v>1.6896984716511666E-4</v>
      </c>
    </row>
    <row r="445" spans="1:51" ht="15" customHeight="1" x14ac:dyDescent="0.25">
      <c r="A445">
        <v>47</v>
      </c>
      <c r="B445">
        <v>200</v>
      </c>
      <c r="C445" t="s">
        <v>1149</v>
      </c>
      <c r="D445" t="s">
        <v>1150</v>
      </c>
      <c r="E445" s="39" t="s">
        <v>124</v>
      </c>
      <c r="F445" s="32">
        <v>9516</v>
      </c>
      <c r="G445" s="43">
        <v>62</v>
      </c>
      <c r="H445" s="47">
        <f t="shared" si="162"/>
        <v>1.7923916894982539</v>
      </c>
      <c r="I445">
        <v>3</v>
      </c>
      <c r="J445">
        <v>17</v>
      </c>
      <c r="K445" s="33">
        <f t="shared" si="163"/>
        <v>17.647099999999998</v>
      </c>
      <c r="L445" s="33">
        <v>81</v>
      </c>
      <c r="M445" s="33">
        <v>73</v>
      </c>
      <c r="N445" s="33">
        <v>80</v>
      </c>
      <c r="O445" s="33">
        <v>53</v>
      </c>
      <c r="P445" s="42">
        <v>45</v>
      </c>
      <c r="Q445" s="43">
        <v>62</v>
      </c>
      <c r="R445" s="40">
        <f t="shared" si="164"/>
        <v>81</v>
      </c>
      <c r="S445" s="34">
        <f t="shared" si="165"/>
        <v>23.46</v>
      </c>
      <c r="T445" s="43">
        <v>327100</v>
      </c>
      <c r="U445" s="43">
        <v>4414959</v>
      </c>
      <c r="V445" s="54">
        <f t="shared" si="166"/>
        <v>7.4089020000000003</v>
      </c>
      <c r="W445" s="32">
        <v>2</v>
      </c>
      <c r="X445">
        <v>30</v>
      </c>
      <c r="Y445">
        <f t="shared" si="167"/>
        <v>6.67</v>
      </c>
      <c r="Z445" s="46">
        <v>40801</v>
      </c>
      <c r="AA445" s="41">
        <v>22500</v>
      </c>
      <c r="AB445" s="33">
        <f t="shared" si="168"/>
        <v>0.42007800000000001</v>
      </c>
      <c r="AC445" s="33" t="str">
        <f t="shared" si="169"/>
        <v/>
      </c>
      <c r="AD445" s="33" t="str">
        <f t="shared" si="170"/>
        <v/>
      </c>
      <c r="AE445" s="62">
        <f t="shared" si="171"/>
        <v>592.38509920130582</v>
      </c>
      <c r="AF445" s="62">
        <f t="shared" si="172"/>
        <v>0</v>
      </c>
      <c r="AG445" s="62">
        <f t="shared" si="173"/>
        <v>0</v>
      </c>
      <c r="AH445" s="62" t="str">
        <f t="shared" si="174"/>
        <v/>
      </c>
      <c r="AI445" s="33" t="str">
        <f t="shared" si="175"/>
        <v/>
      </c>
      <c r="AJ445" s="33" t="str">
        <f t="shared" si="176"/>
        <v/>
      </c>
      <c r="AK445" s="34">
        <f t="shared" si="177"/>
        <v>592.39</v>
      </c>
      <c r="AL445" s="34">
        <f t="shared" si="178"/>
        <v>630.89</v>
      </c>
      <c r="AM445" s="32">
        <f t="shared" si="179"/>
        <v>21976</v>
      </c>
      <c r="AN445" s="35">
        <f t="shared" si="180"/>
        <v>5.3758495219872974E-3</v>
      </c>
      <c r="AO445" s="32">
        <f t="shared" si="181"/>
        <v>66.983085043961722</v>
      </c>
      <c r="AP445" s="32">
        <f t="shared" si="182"/>
        <v>9583</v>
      </c>
      <c r="AQ445" s="32">
        <f t="shared" si="183"/>
        <v>620</v>
      </c>
      <c r="AR445" s="32">
        <f t="shared" si="184"/>
        <v>1125</v>
      </c>
      <c r="AS445" s="32">
        <f t="shared" si="185"/>
        <v>8896</v>
      </c>
      <c r="AT445" s="36">
        <f t="shared" si="186"/>
        <v>9583</v>
      </c>
      <c r="AU445" s="33"/>
      <c r="AV445" s="33">
        <f t="shared" si="187"/>
        <v>1</v>
      </c>
      <c r="AX445">
        <v>9516</v>
      </c>
      <c r="AY445" s="71">
        <f t="shared" si="188"/>
        <v>7.0407734342160574E-3</v>
      </c>
    </row>
    <row r="446" spans="1:51" ht="15" customHeight="1" x14ac:dyDescent="0.25">
      <c r="A446">
        <v>47</v>
      </c>
      <c r="B446">
        <v>300</v>
      </c>
      <c r="C446" t="s">
        <v>1239</v>
      </c>
      <c r="D446" t="s">
        <v>1240</v>
      </c>
      <c r="E446" s="39" t="s">
        <v>169</v>
      </c>
      <c r="F446" s="32">
        <v>174679</v>
      </c>
      <c r="G446" s="43">
        <v>506</v>
      </c>
      <c r="H446" s="47">
        <f t="shared" si="162"/>
        <v>2.7041505168397992</v>
      </c>
      <c r="I446">
        <v>61</v>
      </c>
      <c r="J446">
        <v>260</v>
      </c>
      <c r="K446" s="33">
        <f t="shared" si="163"/>
        <v>23.461499999999997</v>
      </c>
      <c r="L446" s="33">
        <v>570</v>
      </c>
      <c r="M446" s="33">
        <v>571</v>
      </c>
      <c r="N446" s="33">
        <v>610</v>
      </c>
      <c r="O446" s="33">
        <v>582</v>
      </c>
      <c r="P446" s="42">
        <v>473</v>
      </c>
      <c r="Q446" s="43">
        <v>507</v>
      </c>
      <c r="R446" s="40">
        <f t="shared" si="164"/>
        <v>610</v>
      </c>
      <c r="S446" s="34">
        <f t="shared" si="165"/>
        <v>17.05</v>
      </c>
      <c r="T446" s="43">
        <v>4875800</v>
      </c>
      <c r="U446" s="43">
        <v>36558028</v>
      </c>
      <c r="V446" s="54">
        <f t="shared" si="166"/>
        <v>13.337153000000001</v>
      </c>
      <c r="W446" s="32">
        <v>89</v>
      </c>
      <c r="X446">
        <v>529</v>
      </c>
      <c r="Y446">
        <f t="shared" si="167"/>
        <v>16.82</v>
      </c>
      <c r="Z446" s="46">
        <v>342785</v>
      </c>
      <c r="AA446" s="41">
        <v>258517</v>
      </c>
      <c r="AB446" s="33">
        <f t="shared" si="168"/>
        <v>0.42007800000000001</v>
      </c>
      <c r="AC446" s="33" t="str">
        <f t="shared" si="169"/>
        <v/>
      </c>
      <c r="AD446" s="33" t="str">
        <f t="shared" si="170"/>
        <v/>
      </c>
      <c r="AE446" s="62">
        <f t="shared" si="171"/>
        <v>793.77165370802436</v>
      </c>
      <c r="AF446" s="62">
        <f t="shared" si="172"/>
        <v>0</v>
      </c>
      <c r="AG446" s="62">
        <f t="shared" si="173"/>
        <v>0</v>
      </c>
      <c r="AH446" s="62" t="str">
        <f t="shared" si="174"/>
        <v/>
      </c>
      <c r="AI446" s="33" t="str">
        <f t="shared" si="175"/>
        <v/>
      </c>
      <c r="AJ446" s="33" t="str">
        <f t="shared" si="176"/>
        <v/>
      </c>
      <c r="AK446" s="34">
        <f t="shared" si="177"/>
        <v>793.77</v>
      </c>
      <c r="AL446" s="34">
        <f t="shared" si="178"/>
        <v>845.36</v>
      </c>
      <c r="AM446" s="32">
        <f t="shared" si="179"/>
        <v>283756</v>
      </c>
      <c r="AN446" s="35">
        <f t="shared" si="180"/>
        <v>5.3758495219872974E-3</v>
      </c>
      <c r="AO446" s="32">
        <f t="shared" si="181"/>
        <v>586.38153830980843</v>
      </c>
      <c r="AP446" s="32">
        <f t="shared" si="182"/>
        <v>175265</v>
      </c>
      <c r="AQ446" s="32">
        <f t="shared" si="183"/>
        <v>5060</v>
      </c>
      <c r="AR446" s="32">
        <f t="shared" si="184"/>
        <v>12925.85</v>
      </c>
      <c r="AS446" s="32">
        <f t="shared" si="185"/>
        <v>169619</v>
      </c>
      <c r="AT446" s="36">
        <f t="shared" si="186"/>
        <v>175265</v>
      </c>
      <c r="AU446" s="33"/>
      <c r="AV446" s="33">
        <f t="shared" si="187"/>
        <v>1</v>
      </c>
      <c r="AX446">
        <v>174679</v>
      </c>
      <c r="AY446" s="71">
        <f t="shared" si="188"/>
        <v>3.3547249526273909E-3</v>
      </c>
    </row>
    <row r="447" spans="1:51" ht="15" customHeight="1" x14ac:dyDescent="0.25">
      <c r="A447">
        <v>47</v>
      </c>
      <c r="B447">
        <v>400</v>
      </c>
      <c r="C447" t="s">
        <v>1275</v>
      </c>
      <c r="D447" t="s">
        <v>1276</v>
      </c>
      <c r="E447" s="39" t="s">
        <v>186</v>
      </c>
      <c r="F447" s="32">
        <v>68005</v>
      </c>
      <c r="G447" s="43">
        <v>343</v>
      </c>
      <c r="H447" s="47">
        <f t="shared" si="162"/>
        <v>2.5352941200427703</v>
      </c>
      <c r="I447">
        <v>30</v>
      </c>
      <c r="J447">
        <v>153</v>
      </c>
      <c r="K447" s="33">
        <f t="shared" si="163"/>
        <v>19.607800000000001</v>
      </c>
      <c r="L447" s="33">
        <v>361</v>
      </c>
      <c r="M447" s="33">
        <v>282</v>
      </c>
      <c r="N447" s="33">
        <v>252</v>
      </c>
      <c r="O447" s="33">
        <v>276</v>
      </c>
      <c r="P447" s="42">
        <v>350</v>
      </c>
      <c r="Q447" s="43">
        <v>348</v>
      </c>
      <c r="R447" s="40">
        <f t="shared" si="164"/>
        <v>361</v>
      </c>
      <c r="S447" s="34">
        <f t="shared" si="165"/>
        <v>4.99</v>
      </c>
      <c r="T447" s="43">
        <v>3378300</v>
      </c>
      <c r="U447" s="43">
        <v>43542583</v>
      </c>
      <c r="V447" s="54">
        <f t="shared" si="166"/>
        <v>7.7586120000000003</v>
      </c>
      <c r="W447" s="32">
        <v>60</v>
      </c>
      <c r="X447">
        <v>385</v>
      </c>
      <c r="Y447">
        <f t="shared" si="167"/>
        <v>15.58</v>
      </c>
      <c r="Z447" s="46">
        <v>461971</v>
      </c>
      <c r="AA447" s="41">
        <v>106004</v>
      </c>
      <c r="AB447" s="33">
        <f t="shared" si="168"/>
        <v>0.42007800000000001</v>
      </c>
      <c r="AC447" s="33" t="str">
        <f t="shared" si="169"/>
        <v/>
      </c>
      <c r="AD447" s="33" t="str">
        <f t="shared" si="170"/>
        <v/>
      </c>
      <c r="AE447" s="62">
        <f t="shared" si="171"/>
        <v>756.475159352687</v>
      </c>
      <c r="AF447" s="62">
        <f t="shared" si="172"/>
        <v>0</v>
      </c>
      <c r="AG447" s="62">
        <f t="shared" si="173"/>
        <v>0</v>
      </c>
      <c r="AH447" s="62" t="str">
        <f t="shared" si="174"/>
        <v/>
      </c>
      <c r="AI447" s="33" t="str">
        <f t="shared" si="175"/>
        <v/>
      </c>
      <c r="AJ447" s="33" t="str">
        <f t="shared" si="176"/>
        <v/>
      </c>
      <c r="AK447" s="34">
        <f t="shared" si="177"/>
        <v>756.48</v>
      </c>
      <c r="AL447" s="34">
        <f t="shared" si="178"/>
        <v>805.65</v>
      </c>
      <c r="AM447" s="32">
        <f t="shared" si="179"/>
        <v>82274</v>
      </c>
      <c r="AN447" s="35">
        <f t="shared" si="180"/>
        <v>5.3758495219872974E-3</v>
      </c>
      <c r="AO447" s="32">
        <f t="shared" si="181"/>
        <v>76.707996829236748</v>
      </c>
      <c r="AP447" s="32">
        <f t="shared" si="182"/>
        <v>68082</v>
      </c>
      <c r="AQ447" s="32">
        <f t="shared" si="183"/>
        <v>3430</v>
      </c>
      <c r="AR447" s="32">
        <f t="shared" si="184"/>
        <v>5300.2000000000007</v>
      </c>
      <c r="AS447" s="32">
        <f t="shared" si="185"/>
        <v>64575</v>
      </c>
      <c r="AT447" s="36">
        <f t="shared" si="186"/>
        <v>68082</v>
      </c>
      <c r="AU447" s="33"/>
      <c r="AV447" s="33">
        <f t="shared" si="187"/>
        <v>1</v>
      </c>
      <c r="AX447">
        <v>68005</v>
      </c>
      <c r="AY447" s="71">
        <f t="shared" si="188"/>
        <v>1.132269686052496E-3</v>
      </c>
    </row>
    <row r="448" spans="1:51" ht="15" customHeight="1" x14ac:dyDescent="0.25">
      <c r="A448">
        <v>47</v>
      </c>
      <c r="B448">
        <v>500</v>
      </c>
      <c r="C448" t="s">
        <v>1277</v>
      </c>
      <c r="D448" t="s">
        <v>1278</v>
      </c>
      <c r="E448" s="39" t="s">
        <v>187</v>
      </c>
      <c r="F448" s="32">
        <v>477360</v>
      </c>
      <c r="G448" s="43">
        <v>1538</v>
      </c>
      <c r="H448" s="47">
        <f t="shared" si="162"/>
        <v>3.1869563354654122</v>
      </c>
      <c r="I448">
        <v>128</v>
      </c>
      <c r="J448">
        <v>631</v>
      </c>
      <c r="K448" s="33">
        <f t="shared" si="163"/>
        <v>20.285299999999999</v>
      </c>
      <c r="L448" s="33">
        <v>1058</v>
      </c>
      <c r="M448" s="33">
        <v>1066</v>
      </c>
      <c r="N448" s="33">
        <v>1082</v>
      </c>
      <c r="O448" s="33">
        <v>1233</v>
      </c>
      <c r="P448" s="40">
        <v>1469</v>
      </c>
      <c r="Q448" s="43">
        <v>1472</v>
      </c>
      <c r="R448" s="40">
        <f t="shared" si="164"/>
        <v>1472</v>
      </c>
      <c r="S448" s="34">
        <f t="shared" si="165"/>
        <v>0</v>
      </c>
      <c r="T448" s="43">
        <v>25659000</v>
      </c>
      <c r="U448" s="43">
        <v>158751901</v>
      </c>
      <c r="V448" s="54">
        <f t="shared" si="166"/>
        <v>16.162956000000001</v>
      </c>
      <c r="W448" s="32">
        <v>396</v>
      </c>
      <c r="X448">
        <v>1332</v>
      </c>
      <c r="Y448">
        <f t="shared" si="167"/>
        <v>29.73</v>
      </c>
      <c r="Z448" s="46">
        <v>1783602</v>
      </c>
      <c r="AA448" s="41">
        <v>988537</v>
      </c>
      <c r="AB448" s="33">
        <f t="shared" si="168"/>
        <v>0.42007800000000001</v>
      </c>
      <c r="AC448" s="33" t="str">
        <f t="shared" si="169"/>
        <v/>
      </c>
      <c r="AD448" s="33" t="str">
        <f t="shared" si="170"/>
        <v/>
      </c>
      <c r="AE448" s="62">
        <f t="shared" si="171"/>
        <v>900.41235450859381</v>
      </c>
      <c r="AF448" s="62">
        <f t="shared" si="172"/>
        <v>0</v>
      </c>
      <c r="AG448" s="62">
        <f t="shared" si="173"/>
        <v>0</v>
      </c>
      <c r="AH448" s="62" t="str">
        <f t="shared" si="174"/>
        <v/>
      </c>
      <c r="AI448" s="33" t="str">
        <f t="shared" si="175"/>
        <v/>
      </c>
      <c r="AJ448" s="33" t="str">
        <f t="shared" si="176"/>
        <v/>
      </c>
      <c r="AK448" s="34">
        <f t="shared" si="177"/>
        <v>900.41</v>
      </c>
      <c r="AL448" s="34">
        <f t="shared" si="178"/>
        <v>958.93</v>
      </c>
      <c r="AM448" s="32">
        <f t="shared" si="179"/>
        <v>725582</v>
      </c>
      <c r="AN448" s="35">
        <f t="shared" si="180"/>
        <v>5.3758495219872974E-3</v>
      </c>
      <c r="AO448" s="32">
        <f t="shared" si="181"/>
        <v>1334.4041200467309</v>
      </c>
      <c r="AP448" s="32">
        <f t="shared" si="182"/>
        <v>478694</v>
      </c>
      <c r="AQ448" s="32">
        <f t="shared" si="183"/>
        <v>15380</v>
      </c>
      <c r="AR448" s="32">
        <f t="shared" si="184"/>
        <v>49426.850000000006</v>
      </c>
      <c r="AS448" s="32">
        <f t="shared" si="185"/>
        <v>461980</v>
      </c>
      <c r="AT448" s="36">
        <f t="shared" si="186"/>
        <v>478694</v>
      </c>
      <c r="AU448" s="33"/>
      <c r="AV448" s="33">
        <f t="shared" si="187"/>
        <v>1</v>
      </c>
      <c r="AX448">
        <v>477360</v>
      </c>
      <c r="AY448" s="71">
        <f t="shared" si="188"/>
        <v>2.79453661806603E-3</v>
      </c>
    </row>
    <row r="449" spans="1:51" ht="15" customHeight="1" x14ac:dyDescent="0.25">
      <c r="A449">
        <v>47</v>
      </c>
      <c r="B449">
        <v>700</v>
      </c>
      <c r="C449" t="s">
        <v>1549</v>
      </c>
      <c r="D449" t="s">
        <v>1550</v>
      </c>
      <c r="E449" s="39" t="s">
        <v>322</v>
      </c>
      <c r="F449" s="32">
        <v>248176</v>
      </c>
      <c r="G449" s="43">
        <v>624</v>
      </c>
      <c r="H449" s="47">
        <f t="shared" si="162"/>
        <v>2.7951845896824241</v>
      </c>
      <c r="I449">
        <v>55</v>
      </c>
      <c r="J449">
        <v>358</v>
      </c>
      <c r="K449" s="33">
        <f t="shared" si="163"/>
        <v>15.363099999999999</v>
      </c>
      <c r="L449" s="33">
        <v>531</v>
      </c>
      <c r="M449" s="33">
        <v>596</v>
      </c>
      <c r="N449" s="33">
        <v>547</v>
      </c>
      <c r="O449" s="33">
        <v>608</v>
      </c>
      <c r="P449" s="42">
        <v>635</v>
      </c>
      <c r="Q449" s="43">
        <v>624</v>
      </c>
      <c r="R449" s="40">
        <f t="shared" si="164"/>
        <v>635</v>
      </c>
      <c r="S449" s="34">
        <f t="shared" si="165"/>
        <v>1.73</v>
      </c>
      <c r="T449" s="43">
        <v>3621000</v>
      </c>
      <c r="U449" s="43">
        <v>30163950</v>
      </c>
      <c r="V449" s="54">
        <f t="shared" si="166"/>
        <v>12.004396</v>
      </c>
      <c r="W449" s="32">
        <v>130</v>
      </c>
      <c r="X449">
        <v>858</v>
      </c>
      <c r="Y449">
        <f t="shared" si="167"/>
        <v>15.15</v>
      </c>
      <c r="Z449" s="46">
        <v>331324</v>
      </c>
      <c r="AA449" s="41">
        <v>243219</v>
      </c>
      <c r="AB449" s="33">
        <f t="shared" si="168"/>
        <v>0.42007800000000001</v>
      </c>
      <c r="AC449" s="33" t="str">
        <f t="shared" si="169"/>
        <v/>
      </c>
      <c r="AD449" s="33" t="str">
        <f t="shared" si="170"/>
        <v/>
      </c>
      <c r="AE449" s="62">
        <f t="shared" si="171"/>
        <v>813.87898661528482</v>
      </c>
      <c r="AF449" s="62">
        <f t="shared" si="172"/>
        <v>0</v>
      </c>
      <c r="AG449" s="62">
        <f t="shared" si="173"/>
        <v>0</v>
      </c>
      <c r="AH449" s="62" t="str">
        <f t="shared" si="174"/>
        <v/>
      </c>
      <c r="AI449" s="33" t="str">
        <f t="shared" si="175"/>
        <v/>
      </c>
      <c r="AJ449" s="33" t="str">
        <f t="shared" si="176"/>
        <v/>
      </c>
      <c r="AK449" s="34">
        <f t="shared" si="177"/>
        <v>813.88</v>
      </c>
      <c r="AL449" s="34">
        <f t="shared" si="178"/>
        <v>866.78</v>
      </c>
      <c r="AM449" s="32">
        <f t="shared" si="179"/>
        <v>401689</v>
      </c>
      <c r="AN449" s="35">
        <f t="shared" si="180"/>
        <v>5.3758495219872974E-3</v>
      </c>
      <c r="AO449" s="32">
        <f t="shared" si="181"/>
        <v>825.26278766883604</v>
      </c>
      <c r="AP449" s="32">
        <f t="shared" si="182"/>
        <v>249001</v>
      </c>
      <c r="AQ449" s="32">
        <f t="shared" si="183"/>
        <v>6240</v>
      </c>
      <c r="AR449" s="32">
        <f t="shared" si="184"/>
        <v>12160.95</v>
      </c>
      <c r="AS449" s="32">
        <f t="shared" si="185"/>
        <v>241936</v>
      </c>
      <c r="AT449" s="36">
        <f t="shared" si="186"/>
        <v>249001</v>
      </c>
      <c r="AU449" s="33"/>
      <c r="AV449" s="33">
        <f t="shared" si="187"/>
        <v>1</v>
      </c>
      <c r="AX449">
        <v>248176</v>
      </c>
      <c r="AY449" s="71">
        <f t="shared" si="188"/>
        <v>3.3242537553993942E-3</v>
      </c>
    </row>
    <row r="450" spans="1:51" ht="15" customHeight="1" x14ac:dyDescent="0.25">
      <c r="A450">
        <v>47</v>
      </c>
      <c r="B450">
        <v>800</v>
      </c>
      <c r="C450" t="s">
        <v>1823</v>
      </c>
      <c r="D450" t="s">
        <v>1824</v>
      </c>
      <c r="E450" s="39" t="s">
        <v>459</v>
      </c>
      <c r="F450" s="32">
        <v>2362211</v>
      </c>
      <c r="G450" s="43">
        <v>6593</v>
      </c>
      <c r="H450" s="47">
        <f t="shared" si="162"/>
        <v>3.8190830757437029</v>
      </c>
      <c r="I450">
        <v>468</v>
      </c>
      <c r="J450">
        <v>3112</v>
      </c>
      <c r="K450" s="33">
        <f t="shared" si="163"/>
        <v>15.038599999999999</v>
      </c>
      <c r="L450" s="33">
        <v>5262</v>
      </c>
      <c r="M450" s="33">
        <v>5904</v>
      </c>
      <c r="N450" s="33">
        <v>6041</v>
      </c>
      <c r="O450" s="33">
        <v>6562</v>
      </c>
      <c r="P450" s="40">
        <v>6726</v>
      </c>
      <c r="Q450" s="43">
        <v>6624</v>
      </c>
      <c r="R450" s="40">
        <f t="shared" si="164"/>
        <v>6726</v>
      </c>
      <c r="S450" s="34">
        <f t="shared" si="165"/>
        <v>1.98</v>
      </c>
      <c r="T450" s="43">
        <v>142708400</v>
      </c>
      <c r="U450" s="43">
        <v>624080532</v>
      </c>
      <c r="V450" s="54">
        <f t="shared" si="166"/>
        <v>22.866985</v>
      </c>
      <c r="W450" s="32">
        <v>1573</v>
      </c>
      <c r="X450">
        <v>6599</v>
      </c>
      <c r="Y450">
        <f t="shared" si="167"/>
        <v>23.84</v>
      </c>
      <c r="Z450" s="46">
        <v>7063328</v>
      </c>
      <c r="AA450" s="41">
        <v>3792131</v>
      </c>
      <c r="AB450" s="33">
        <f t="shared" si="168"/>
        <v>0.42007800000000001</v>
      </c>
      <c r="AC450" s="33" t="str">
        <f t="shared" si="169"/>
        <v/>
      </c>
      <c r="AD450" s="33" t="str">
        <f t="shared" si="170"/>
        <v/>
      </c>
      <c r="AE450" s="62">
        <f t="shared" si="171"/>
        <v>0</v>
      </c>
      <c r="AF450" s="62">
        <f t="shared" si="172"/>
        <v>966.14949192124982</v>
      </c>
      <c r="AG450" s="62">
        <f t="shared" si="173"/>
        <v>0</v>
      </c>
      <c r="AH450" s="62" t="str">
        <f t="shared" si="174"/>
        <v/>
      </c>
      <c r="AI450" s="33" t="str">
        <f t="shared" si="175"/>
        <v/>
      </c>
      <c r="AJ450" s="33" t="str">
        <f t="shared" si="176"/>
        <v/>
      </c>
      <c r="AK450" s="34">
        <f t="shared" si="177"/>
        <v>966.15</v>
      </c>
      <c r="AL450" s="34">
        <f t="shared" si="178"/>
        <v>1028.94</v>
      </c>
      <c r="AM450" s="32">
        <f t="shared" si="179"/>
        <v>3816653</v>
      </c>
      <c r="AN450" s="35">
        <f t="shared" si="180"/>
        <v>5.3758495219872974E-3</v>
      </c>
      <c r="AO450" s="32">
        <f t="shared" si="181"/>
        <v>7818.8613304582486</v>
      </c>
      <c r="AP450" s="32">
        <f t="shared" si="182"/>
        <v>2370030</v>
      </c>
      <c r="AQ450" s="32">
        <f t="shared" si="183"/>
        <v>65930</v>
      </c>
      <c r="AR450" s="32">
        <f t="shared" si="184"/>
        <v>189606.55000000002</v>
      </c>
      <c r="AS450" s="32">
        <f t="shared" si="185"/>
        <v>2296281</v>
      </c>
      <c r="AT450" s="36">
        <f t="shared" si="186"/>
        <v>2370030</v>
      </c>
      <c r="AU450" s="33"/>
      <c r="AV450" s="33">
        <f t="shared" si="187"/>
        <v>1</v>
      </c>
      <c r="AX450">
        <v>2362211</v>
      </c>
      <c r="AY450" s="71">
        <f t="shared" si="188"/>
        <v>3.3100345396749062E-3</v>
      </c>
    </row>
    <row r="451" spans="1:51" ht="15" customHeight="1" x14ac:dyDescent="0.25">
      <c r="A451">
        <v>47</v>
      </c>
      <c r="B451">
        <v>900</v>
      </c>
      <c r="C451" t="s">
        <v>2521</v>
      </c>
      <c r="D451" t="s">
        <v>2522</v>
      </c>
      <c r="E451" s="39" t="s">
        <v>807</v>
      </c>
      <c r="F451" s="32">
        <v>370146</v>
      </c>
      <c r="G451" s="43">
        <v>1024</v>
      </c>
      <c r="H451" s="47">
        <f t="shared" si="162"/>
        <v>3.0102999566398121</v>
      </c>
      <c r="I451">
        <v>52</v>
      </c>
      <c r="J451">
        <v>398</v>
      </c>
      <c r="K451" s="33">
        <f t="shared" si="163"/>
        <v>13.065299999999999</v>
      </c>
      <c r="L451" s="33">
        <v>785</v>
      </c>
      <c r="M451" s="33">
        <v>757</v>
      </c>
      <c r="N451" s="33">
        <v>849</v>
      </c>
      <c r="O451" s="33">
        <v>880</v>
      </c>
      <c r="P451" s="42">
        <v>962</v>
      </c>
      <c r="Q451" s="43">
        <v>991</v>
      </c>
      <c r="R451" s="40">
        <f t="shared" si="164"/>
        <v>991</v>
      </c>
      <c r="S451" s="34">
        <f t="shared" si="165"/>
        <v>0</v>
      </c>
      <c r="T451" s="43">
        <v>15729300</v>
      </c>
      <c r="U451" s="43">
        <v>84615498</v>
      </c>
      <c r="V451" s="54">
        <f t="shared" si="166"/>
        <v>18.589148000000002</v>
      </c>
      <c r="W451" s="32">
        <v>142</v>
      </c>
      <c r="X451">
        <v>797</v>
      </c>
      <c r="Y451">
        <f t="shared" si="167"/>
        <v>17.82</v>
      </c>
      <c r="Z451" s="46">
        <v>960581</v>
      </c>
      <c r="AA451" s="41">
        <v>524485</v>
      </c>
      <c r="AB451" s="33">
        <f t="shared" si="168"/>
        <v>0.42007800000000001</v>
      </c>
      <c r="AC451" s="33" t="str">
        <f t="shared" si="169"/>
        <v/>
      </c>
      <c r="AD451" s="33" t="str">
        <f t="shared" si="170"/>
        <v/>
      </c>
      <c r="AE451" s="62">
        <f t="shared" si="171"/>
        <v>861.39302352273182</v>
      </c>
      <c r="AF451" s="62">
        <f t="shared" si="172"/>
        <v>0</v>
      </c>
      <c r="AG451" s="62">
        <f t="shared" si="173"/>
        <v>0</v>
      </c>
      <c r="AH451" s="62" t="str">
        <f t="shared" si="174"/>
        <v/>
      </c>
      <c r="AI451" s="33" t="str">
        <f t="shared" si="175"/>
        <v/>
      </c>
      <c r="AJ451" s="33" t="str">
        <f t="shared" si="176"/>
        <v/>
      </c>
      <c r="AK451" s="34">
        <f t="shared" si="177"/>
        <v>861.39</v>
      </c>
      <c r="AL451" s="34">
        <f t="shared" si="178"/>
        <v>917.37</v>
      </c>
      <c r="AM451" s="32">
        <f t="shared" si="179"/>
        <v>535868</v>
      </c>
      <c r="AN451" s="35">
        <f t="shared" si="180"/>
        <v>5.3758495219872974E-3</v>
      </c>
      <c r="AO451" s="32">
        <f t="shared" si="181"/>
        <v>890.89653448277886</v>
      </c>
      <c r="AP451" s="32">
        <f t="shared" si="182"/>
        <v>371037</v>
      </c>
      <c r="AQ451" s="32">
        <f t="shared" si="183"/>
        <v>10240</v>
      </c>
      <c r="AR451" s="32">
        <f t="shared" si="184"/>
        <v>26224.25</v>
      </c>
      <c r="AS451" s="32">
        <f t="shared" si="185"/>
        <v>359906</v>
      </c>
      <c r="AT451" s="36">
        <f t="shared" si="186"/>
        <v>371037</v>
      </c>
      <c r="AU451" s="33"/>
      <c r="AV451" s="33">
        <f t="shared" si="187"/>
        <v>1</v>
      </c>
      <c r="AX451">
        <v>370146</v>
      </c>
      <c r="AY451" s="71">
        <f t="shared" si="188"/>
        <v>2.4071582564717704E-3</v>
      </c>
    </row>
    <row r="452" spans="1:51" ht="15" customHeight="1" x14ac:dyDescent="0.25">
      <c r="A452">
        <v>47</v>
      </c>
      <c r="B452">
        <v>1000</v>
      </c>
      <c r="C452" t="s">
        <v>1739</v>
      </c>
      <c r="D452" t="s">
        <v>1740</v>
      </c>
      <c r="E452" s="39" t="s">
        <v>417</v>
      </c>
      <c r="F452" s="32">
        <v>32918</v>
      </c>
      <c r="G452" s="43">
        <v>187</v>
      </c>
      <c r="H452" s="47">
        <f t="shared" si="162"/>
        <v>2.271841606536499</v>
      </c>
      <c r="I452">
        <v>29</v>
      </c>
      <c r="J452">
        <v>76</v>
      </c>
      <c r="K452" s="33">
        <f t="shared" si="163"/>
        <v>38.157899999999998</v>
      </c>
      <c r="L452" s="33">
        <v>115</v>
      </c>
      <c r="M452" s="33">
        <v>141</v>
      </c>
      <c r="N452" s="33">
        <v>131</v>
      </c>
      <c r="O452" s="33">
        <v>120</v>
      </c>
      <c r="P452" s="42">
        <v>161</v>
      </c>
      <c r="Q452" s="43">
        <v>184</v>
      </c>
      <c r="R452" s="40">
        <f t="shared" si="164"/>
        <v>184</v>
      </c>
      <c r="S452" s="34">
        <f t="shared" si="165"/>
        <v>0</v>
      </c>
      <c r="T452" s="43">
        <v>262200</v>
      </c>
      <c r="U452" s="43">
        <v>13456086</v>
      </c>
      <c r="V452" s="54">
        <f t="shared" si="166"/>
        <v>1.948561</v>
      </c>
      <c r="W452" s="32">
        <v>24</v>
      </c>
      <c r="X452">
        <v>206</v>
      </c>
      <c r="Y452">
        <f t="shared" si="167"/>
        <v>11.65</v>
      </c>
      <c r="Z452" s="46">
        <v>132223</v>
      </c>
      <c r="AA452" s="41">
        <v>21460</v>
      </c>
      <c r="AB452" s="33">
        <f t="shared" si="168"/>
        <v>0.42007800000000001</v>
      </c>
      <c r="AC452" s="33" t="str">
        <f t="shared" si="169"/>
        <v/>
      </c>
      <c r="AD452" s="33" t="str">
        <f t="shared" si="170"/>
        <v/>
      </c>
      <c r="AE452" s="62">
        <f t="shared" si="171"/>
        <v>698.28455852696231</v>
      </c>
      <c r="AF452" s="62">
        <f t="shared" si="172"/>
        <v>0</v>
      </c>
      <c r="AG452" s="62">
        <f t="shared" si="173"/>
        <v>0</v>
      </c>
      <c r="AH452" s="62" t="str">
        <f t="shared" si="174"/>
        <v/>
      </c>
      <c r="AI452" s="33" t="str">
        <f t="shared" si="175"/>
        <v/>
      </c>
      <c r="AJ452" s="33" t="str">
        <f t="shared" si="176"/>
        <v/>
      </c>
      <c r="AK452" s="34">
        <f t="shared" si="177"/>
        <v>698.28</v>
      </c>
      <c r="AL452" s="34">
        <f t="shared" si="178"/>
        <v>743.66</v>
      </c>
      <c r="AM452" s="32">
        <f t="shared" si="179"/>
        <v>83520</v>
      </c>
      <c r="AN452" s="35">
        <f t="shared" si="180"/>
        <v>5.3758495219872974E-3</v>
      </c>
      <c r="AO452" s="32">
        <f t="shared" si="181"/>
        <v>272.02873751160121</v>
      </c>
      <c r="AP452" s="32">
        <f t="shared" si="182"/>
        <v>33190</v>
      </c>
      <c r="AQ452" s="32">
        <f t="shared" si="183"/>
        <v>1870</v>
      </c>
      <c r="AR452" s="32">
        <f t="shared" si="184"/>
        <v>1073</v>
      </c>
      <c r="AS452" s="32">
        <f t="shared" si="185"/>
        <v>31845</v>
      </c>
      <c r="AT452" s="36">
        <f t="shared" si="186"/>
        <v>33190</v>
      </c>
      <c r="AU452" s="33"/>
      <c r="AV452" s="33">
        <f t="shared" si="187"/>
        <v>1</v>
      </c>
      <c r="AX452">
        <v>32918</v>
      </c>
      <c r="AY452" s="71">
        <f t="shared" si="188"/>
        <v>8.262956437207607E-3</v>
      </c>
    </row>
    <row r="453" spans="1:51" ht="15" customHeight="1" x14ac:dyDescent="0.25">
      <c r="A453">
        <v>47</v>
      </c>
      <c r="B453">
        <v>6700</v>
      </c>
      <c r="C453" t="s">
        <v>1353</v>
      </c>
      <c r="D453" t="s">
        <v>1354</v>
      </c>
      <c r="E453" s="39" t="s">
        <v>225</v>
      </c>
      <c r="F453" s="32">
        <v>374175</v>
      </c>
      <c r="G453" s="43">
        <v>1075</v>
      </c>
      <c r="H453" s="47">
        <f t="shared" si="162"/>
        <v>3.0314084642516241</v>
      </c>
      <c r="I453">
        <v>122</v>
      </c>
      <c r="J453">
        <v>430</v>
      </c>
      <c r="K453" s="33">
        <f t="shared" si="163"/>
        <v>28.3721</v>
      </c>
      <c r="L453" s="33">
        <v>776</v>
      </c>
      <c r="M453" s="33">
        <v>763</v>
      </c>
      <c r="N453" s="33">
        <v>732</v>
      </c>
      <c r="O453" s="33">
        <v>866</v>
      </c>
      <c r="P453" s="40">
        <v>1042</v>
      </c>
      <c r="Q453" s="43">
        <v>1027</v>
      </c>
      <c r="R453" s="40">
        <f t="shared" si="164"/>
        <v>1042</v>
      </c>
      <c r="S453" s="34">
        <f t="shared" si="165"/>
        <v>0</v>
      </c>
      <c r="T453" s="43">
        <v>14860900</v>
      </c>
      <c r="U453" s="43">
        <v>78901712</v>
      </c>
      <c r="V453" s="54">
        <f t="shared" si="166"/>
        <v>18.834699000000001</v>
      </c>
      <c r="W453" s="32">
        <v>127</v>
      </c>
      <c r="X453">
        <v>1077</v>
      </c>
      <c r="Y453">
        <f t="shared" si="167"/>
        <v>11.79</v>
      </c>
      <c r="Z453" s="46">
        <v>888544</v>
      </c>
      <c r="AA453" s="41">
        <v>620020</v>
      </c>
      <c r="AB453" s="33">
        <f t="shared" si="168"/>
        <v>0.42007800000000001</v>
      </c>
      <c r="AC453" s="33" t="str">
        <f t="shared" si="169"/>
        <v/>
      </c>
      <c r="AD453" s="33" t="str">
        <f t="shared" si="170"/>
        <v/>
      </c>
      <c r="AE453" s="62">
        <f t="shared" si="171"/>
        <v>866.05540735850593</v>
      </c>
      <c r="AF453" s="62">
        <f t="shared" si="172"/>
        <v>0</v>
      </c>
      <c r="AG453" s="62">
        <f t="shared" si="173"/>
        <v>0</v>
      </c>
      <c r="AH453" s="62" t="str">
        <f t="shared" si="174"/>
        <v/>
      </c>
      <c r="AI453" s="33" t="str">
        <f t="shared" si="175"/>
        <v/>
      </c>
      <c r="AJ453" s="33" t="str">
        <f t="shared" si="176"/>
        <v/>
      </c>
      <c r="AK453" s="34">
        <f t="shared" si="177"/>
        <v>866.06</v>
      </c>
      <c r="AL453" s="34">
        <f t="shared" si="178"/>
        <v>922.35</v>
      </c>
      <c r="AM453" s="32">
        <f t="shared" si="179"/>
        <v>618268</v>
      </c>
      <c r="AN453" s="35">
        <f t="shared" si="180"/>
        <v>5.3758495219872974E-3</v>
      </c>
      <c r="AO453" s="32">
        <f t="shared" si="181"/>
        <v>1312.2072373704455</v>
      </c>
      <c r="AP453" s="32">
        <f t="shared" si="182"/>
        <v>375487</v>
      </c>
      <c r="AQ453" s="32">
        <f t="shared" si="183"/>
        <v>10750</v>
      </c>
      <c r="AR453" s="32">
        <f t="shared" si="184"/>
        <v>31001</v>
      </c>
      <c r="AS453" s="32">
        <f t="shared" si="185"/>
        <v>363425</v>
      </c>
      <c r="AT453" s="36">
        <f t="shared" si="186"/>
        <v>375487</v>
      </c>
      <c r="AU453" s="33"/>
      <c r="AV453" s="33">
        <f t="shared" si="187"/>
        <v>1</v>
      </c>
      <c r="AX453">
        <v>374175</v>
      </c>
      <c r="AY453" s="71">
        <f t="shared" si="188"/>
        <v>3.5063807042159416E-3</v>
      </c>
    </row>
    <row r="454" spans="1:51" ht="15" customHeight="1" x14ac:dyDescent="0.25">
      <c r="A454">
        <v>48</v>
      </c>
      <c r="B454">
        <v>100</v>
      </c>
      <c r="C454" t="s">
        <v>1059</v>
      </c>
      <c r="D454" t="s">
        <v>1060</v>
      </c>
      <c r="E454" s="39" t="s">
        <v>79</v>
      </c>
      <c r="F454" s="32">
        <v>18774</v>
      </c>
      <c r="G454" s="43">
        <v>85</v>
      </c>
      <c r="H454" s="47">
        <f t="shared" si="162"/>
        <v>1.9294189257142926</v>
      </c>
      <c r="I454">
        <v>19</v>
      </c>
      <c r="J454">
        <v>39</v>
      </c>
      <c r="K454" s="33">
        <f t="shared" si="163"/>
        <v>48.7179</v>
      </c>
      <c r="L454" s="33">
        <v>105</v>
      </c>
      <c r="M454" s="33">
        <v>105</v>
      </c>
      <c r="N454" s="33">
        <v>115</v>
      </c>
      <c r="O454" s="33">
        <v>106</v>
      </c>
      <c r="P454" s="42">
        <v>106</v>
      </c>
      <c r="Q454" s="43">
        <v>78</v>
      </c>
      <c r="R454" s="40">
        <f t="shared" si="164"/>
        <v>115</v>
      </c>
      <c r="S454" s="34">
        <f t="shared" si="165"/>
        <v>26.09</v>
      </c>
      <c r="T454" s="43">
        <v>850700</v>
      </c>
      <c r="U454" s="43">
        <v>7874078</v>
      </c>
      <c r="V454" s="54">
        <f t="shared" si="166"/>
        <v>10.803805000000001</v>
      </c>
      <c r="W454" s="32">
        <v>18</v>
      </c>
      <c r="X454">
        <v>57</v>
      </c>
      <c r="Y454">
        <f t="shared" si="167"/>
        <v>31.58</v>
      </c>
      <c r="Z454" s="46">
        <v>83643</v>
      </c>
      <c r="AA454" s="41">
        <v>24804</v>
      </c>
      <c r="AB454" s="33">
        <f t="shared" si="168"/>
        <v>0.42007800000000001</v>
      </c>
      <c r="AC454" s="33" t="str">
        <f t="shared" si="169"/>
        <v/>
      </c>
      <c r="AD454" s="33" t="str">
        <f t="shared" si="170"/>
        <v/>
      </c>
      <c r="AE454" s="62">
        <f t="shared" si="171"/>
        <v>622.65126405499586</v>
      </c>
      <c r="AF454" s="62">
        <f t="shared" si="172"/>
        <v>0</v>
      </c>
      <c r="AG454" s="62">
        <f t="shared" si="173"/>
        <v>0</v>
      </c>
      <c r="AH454" s="62" t="str">
        <f t="shared" si="174"/>
        <v/>
      </c>
      <c r="AI454" s="33" t="str">
        <f t="shared" si="175"/>
        <v/>
      </c>
      <c r="AJ454" s="33" t="str">
        <f t="shared" si="176"/>
        <v/>
      </c>
      <c r="AK454" s="34">
        <f t="shared" si="177"/>
        <v>622.65</v>
      </c>
      <c r="AL454" s="34">
        <f t="shared" si="178"/>
        <v>663.12</v>
      </c>
      <c r="AM454" s="32">
        <f t="shared" si="179"/>
        <v>21229</v>
      </c>
      <c r="AN454" s="35">
        <f t="shared" si="180"/>
        <v>5.3758495219872974E-3</v>
      </c>
      <c r="AO454" s="32">
        <f t="shared" si="181"/>
        <v>13.197710576478816</v>
      </c>
      <c r="AP454" s="32">
        <f t="shared" si="182"/>
        <v>18787</v>
      </c>
      <c r="AQ454" s="32">
        <f t="shared" si="183"/>
        <v>850</v>
      </c>
      <c r="AR454" s="32">
        <f t="shared" si="184"/>
        <v>1240.2</v>
      </c>
      <c r="AS454" s="32">
        <f t="shared" si="185"/>
        <v>17924</v>
      </c>
      <c r="AT454" s="36">
        <f t="shared" si="186"/>
        <v>18787</v>
      </c>
      <c r="AU454" s="33"/>
      <c r="AV454" s="33">
        <f t="shared" si="187"/>
        <v>1</v>
      </c>
      <c r="AX454">
        <v>18774</v>
      </c>
      <c r="AY454" s="71">
        <f t="shared" si="188"/>
        <v>6.9244700117183336E-4</v>
      </c>
    </row>
    <row r="455" spans="1:51" ht="15" customHeight="1" x14ac:dyDescent="0.25">
      <c r="A455">
        <v>48</v>
      </c>
      <c r="B455">
        <v>200</v>
      </c>
      <c r="C455" t="s">
        <v>1449</v>
      </c>
      <c r="D455" t="s">
        <v>1450</v>
      </c>
      <c r="E455" s="39" t="s">
        <v>272</v>
      </c>
      <c r="F455" s="32">
        <v>144833</v>
      </c>
      <c r="G455" s="43">
        <v>576</v>
      </c>
      <c r="H455" s="47">
        <f t="shared" si="162"/>
        <v>2.7604224834232118</v>
      </c>
      <c r="I455">
        <v>47</v>
      </c>
      <c r="J455">
        <v>253</v>
      </c>
      <c r="K455" s="33">
        <f t="shared" si="163"/>
        <v>18.577099999999998</v>
      </c>
      <c r="L455" s="33">
        <v>273</v>
      </c>
      <c r="M455" s="33">
        <v>283</v>
      </c>
      <c r="N455" s="33">
        <v>354</v>
      </c>
      <c r="O455" s="33">
        <v>389</v>
      </c>
      <c r="P455" s="42">
        <v>533</v>
      </c>
      <c r="Q455" s="43">
        <v>559</v>
      </c>
      <c r="R455" s="40">
        <f t="shared" si="164"/>
        <v>559</v>
      </c>
      <c r="S455" s="34">
        <f t="shared" si="165"/>
        <v>0</v>
      </c>
      <c r="T455" s="43">
        <v>3880800</v>
      </c>
      <c r="U455" s="43">
        <v>57148482</v>
      </c>
      <c r="V455" s="54">
        <f t="shared" si="166"/>
        <v>6.7907320000000002</v>
      </c>
      <c r="W455" s="32">
        <v>60</v>
      </c>
      <c r="X455">
        <v>735</v>
      </c>
      <c r="Y455">
        <f t="shared" si="167"/>
        <v>8.16</v>
      </c>
      <c r="Z455" s="46">
        <v>551742</v>
      </c>
      <c r="AA455" s="41">
        <v>146248</v>
      </c>
      <c r="AB455" s="33">
        <f t="shared" si="168"/>
        <v>0.42007800000000001</v>
      </c>
      <c r="AC455" s="33" t="str">
        <f t="shared" si="169"/>
        <v/>
      </c>
      <c r="AD455" s="33" t="str">
        <f t="shared" si="170"/>
        <v/>
      </c>
      <c r="AE455" s="62">
        <f t="shared" si="171"/>
        <v>806.20083687106876</v>
      </c>
      <c r="AF455" s="62">
        <f t="shared" si="172"/>
        <v>0</v>
      </c>
      <c r="AG455" s="62">
        <f t="shared" si="173"/>
        <v>0</v>
      </c>
      <c r="AH455" s="62" t="str">
        <f t="shared" si="174"/>
        <v/>
      </c>
      <c r="AI455" s="33" t="str">
        <f t="shared" si="175"/>
        <v/>
      </c>
      <c r="AJ455" s="33" t="str">
        <f t="shared" si="176"/>
        <v/>
      </c>
      <c r="AK455" s="34">
        <f t="shared" si="177"/>
        <v>806.2</v>
      </c>
      <c r="AL455" s="34">
        <f t="shared" si="178"/>
        <v>858.6</v>
      </c>
      <c r="AM455" s="32">
        <f t="shared" si="179"/>
        <v>262779</v>
      </c>
      <c r="AN455" s="35">
        <f t="shared" si="180"/>
        <v>5.3758495219872974E-3</v>
      </c>
      <c r="AO455" s="32">
        <f t="shared" si="181"/>
        <v>634.05994772031374</v>
      </c>
      <c r="AP455" s="32">
        <f t="shared" si="182"/>
        <v>145467</v>
      </c>
      <c r="AQ455" s="32">
        <f t="shared" si="183"/>
        <v>5760</v>
      </c>
      <c r="AR455" s="32">
        <f t="shared" si="184"/>
        <v>7312.4000000000005</v>
      </c>
      <c r="AS455" s="32">
        <f t="shared" si="185"/>
        <v>139073</v>
      </c>
      <c r="AT455" s="36">
        <f t="shared" si="186"/>
        <v>145467</v>
      </c>
      <c r="AU455" s="33"/>
      <c r="AV455" s="33">
        <f t="shared" si="187"/>
        <v>1</v>
      </c>
      <c r="AX455">
        <v>144833</v>
      </c>
      <c r="AY455" s="71">
        <f t="shared" si="188"/>
        <v>4.3774554141666608E-3</v>
      </c>
    </row>
    <row r="456" spans="1:51" ht="15" customHeight="1" x14ac:dyDescent="0.25">
      <c r="A456">
        <v>48</v>
      </c>
      <c r="B456">
        <v>300</v>
      </c>
      <c r="C456" t="s">
        <v>1683</v>
      </c>
      <c r="D456" t="s">
        <v>1684</v>
      </c>
      <c r="E456" s="39" t="s">
        <v>389</v>
      </c>
      <c r="F456" s="32">
        <v>97640</v>
      </c>
      <c r="G456" s="43">
        <v>824</v>
      </c>
      <c r="H456" s="47">
        <f t="shared" si="162"/>
        <v>2.9159272116971158</v>
      </c>
      <c r="I456">
        <v>86</v>
      </c>
      <c r="J456">
        <v>524</v>
      </c>
      <c r="K456" s="33">
        <f t="shared" si="163"/>
        <v>16.412199999999999</v>
      </c>
      <c r="L456" s="33">
        <v>551</v>
      </c>
      <c r="M456" s="33">
        <v>573</v>
      </c>
      <c r="N456" s="33">
        <v>566</v>
      </c>
      <c r="O456" s="33">
        <v>707</v>
      </c>
      <c r="P456" s="42">
        <v>751</v>
      </c>
      <c r="Q456" s="43">
        <v>803</v>
      </c>
      <c r="R456" s="40">
        <f t="shared" si="164"/>
        <v>803</v>
      </c>
      <c r="S456" s="34">
        <f t="shared" si="165"/>
        <v>0</v>
      </c>
      <c r="T456" s="43">
        <v>13297500</v>
      </c>
      <c r="U456" s="43">
        <v>150009349</v>
      </c>
      <c r="V456" s="54">
        <f t="shared" si="166"/>
        <v>8.8644479999999994</v>
      </c>
      <c r="W456" s="32">
        <v>214</v>
      </c>
      <c r="X456">
        <v>747</v>
      </c>
      <c r="Y456">
        <f t="shared" si="167"/>
        <v>28.65</v>
      </c>
      <c r="Z456" s="46">
        <v>1674413</v>
      </c>
      <c r="AA456" s="41">
        <v>991090</v>
      </c>
      <c r="AB456" s="33">
        <f t="shared" si="168"/>
        <v>0.42007800000000001</v>
      </c>
      <c r="AC456" s="33" t="str">
        <f t="shared" si="169"/>
        <v/>
      </c>
      <c r="AD456" s="33" t="str">
        <f t="shared" si="170"/>
        <v/>
      </c>
      <c r="AE456" s="62">
        <f t="shared" si="171"/>
        <v>840.54825473802384</v>
      </c>
      <c r="AF456" s="62">
        <f t="shared" si="172"/>
        <v>0</v>
      </c>
      <c r="AG456" s="62">
        <f t="shared" si="173"/>
        <v>0</v>
      </c>
      <c r="AH456" s="62" t="str">
        <f t="shared" si="174"/>
        <v/>
      </c>
      <c r="AI456" s="33" t="str">
        <f t="shared" si="175"/>
        <v/>
      </c>
      <c r="AJ456" s="33" t="str">
        <f t="shared" si="176"/>
        <v/>
      </c>
      <c r="AK456" s="34">
        <f t="shared" si="177"/>
        <v>840.55</v>
      </c>
      <c r="AL456" s="34">
        <f t="shared" si="178"/>
        <v>895.18</v>
      </c>
      <c r="AM456" s="32">
        <f t="shared" si="179"/>
        <v>34244</v>
      </c>
      <c r="AN456" s="35">
        <f t="shared" si="180"/>
        <v>5.3758495219872974E-3</v>
      </c>
      <c r="AO456" s="32">
        <f t="shared" si="181"/>
        <v>-340.80735629590669</v>
      </c>
      <c r="AP456" s="32">
        <f t="shared" si="182"/>
        <v>34244</v>
      </c>
      <c r="AQ456" s="32">
        <f t="shared" si="183"/>
        <v>8240</v>
      </c>
      <c r="AR456" s="32">
        <f t="shared" si="184"/>
        <v>49554.5</v>
      </c>
      <c r="AS456" s="32">
        <f t="shared" si="185"/>
        <v>89400</v>
      </c>
      <c r="AT456" s="36">
        <f t="shared" si="186"/>
        <v>89400</v>
      </c>
      <c r="AU456" s="33"/>
      <c r="AV456" s="33">
        <f t="shared" si="187"/>
        <v>1</v>
      </c>
      <c r="AX456">
        <v>97640</v>
      </c>
      <c r="AY456" s="71">
        <f t="shared" si="188"/>
        <v>-8.4391642769356817E-2</v>
      </c>
    </row>
    <row r="457" spans="1:51" ht="15" customHeight="1" x14ac:dyDescent="0.25">
      <c r="A457">
        <v>48</v>
      </c>
      <c r="B457">
        <v>500</v>
      </c>
      <c r="C457" t="s">
        <v>1935</v>
      </c>
      <c r="D457" t="s">
        <v>1936</v>
      </c>
      <c r="E457" s="39" t="s">
        <v>515</v>
      </c>
      <c r="F457" s="32">
        <v>1051980</v>
      </c>
      <c r="G457" s="43">
        <v>3049</v>
      </c>
      <c r="H457" s="47">
        <f t="shared" si="162"/>
        <v>3.4841574243653808</v>
      </c>
      <c r="I457">
        <v>288</v>
      </c>
      <c r="J457">
        <v>1638</v>
      </c>
      <c r="K457" s="33">
        <f t="shared" si="163"/>
        <v>17.5824</v>
      </c>
      <c r="L457" s="33">
        <v>1940</v>
      </c>
      <c r="M457" s="33">
        <v>2104</v>
      </c>
      <c r="N457" s="33">
        <v>2182</v>
      </c>
      <c r="O457" s="33">
        <v>2580</v>
      </c>
      <c r="P457" s="40">
        <v>2946</v>
      </c>
      <c r="Q457" s="43">
        <v>3021</v>
      </c>
      <c r="R457" s="40">
        <f t="shared" si="164"/>
        <v>3021</v>
      </c>
      <c r="S457" s="34">
        <f t="shared" si="165"/>
        <v>0</v>
      </c>
      <c r="T457" s="43">
        <v>39541500</v>
      </c>
      <c r="U457" s="43">
        <v>248890057</v>
      </c>
      <c r="V457" s="54">
        <f t="shared" si="166"/>
        <v>15.887135000000001</v>
      </c>
      <c r="W457" s="32">
        <v>613</v>
      </c>
      <c r="X457">
        <v>3033</v>
      </c>
      <c r="Y457">
        <f t="shared" si="167"/>
        <v>20.21</v>
      </c>
      <c r="Z457" s="46">
        <v>2693891</v>
      </c>
      <c r="AA457" s="41">
        <v>1008373</v>
      </c>
      <c r="AB457" s="33">
        <f t="shared" si="168"/>
        <v>0.42007800000000001</v>
      </c>
      <c r="AC457" s="33" t="str">
        <f t="shared" si="169"/>
        <v/>
      </c>
      <c r="AD457" s="33" t="str">
        <f t="shared" si="170"/>
        <v/>
      </c>
      <c r="AE457" s="62">
        <f t="shared" si="171"/>
        <v>0</v>
      </c>
      <c r="AF457" s="62">
        <f t="shared" si="172"/>
        <v>875.06928129875007</v>
      </c>
      <c r="AG457" s="62">
        <f t="shared" si="173"/>
        <v>0</v>
      </c>
      <c r="AH457" s="62" t="str">
        <f t="shared" si="174"/>
        <v/>
      </c>
      <c r="AI457" s="33" t="str">
        <f t="shared" si="175"/>
        <v/>
      </c>
      <c r="AJ457" s="33" t="str">
        <f t="shared" si="176"/>
        <v/>
      </c>
      <c r="AK457" s="34">
        <f t="shared" si="177"/>
        <v>875.07</v>
      </c>
      <c r="AL457" s="34">
        <f t="shared" si="178"/>
        <v>931.94</v>
      </c>
      <c r="AM457" s="32">
        <f t="shared" si="179"/>
        <v>1709841</v>
      </c>
      <c r="AN457" s="35">
        <f t="shared" si="180"/>
        <v>5.3758495219872974E-3</v>
      </c>
      <c r="AO457" s="32">
        <f t="shared" si="181"/>
        <v>3536.5617423840854</v>
      </c>
      <c r="AP457" s="32">
        <f t="shared" si="182"/>
        <v>1055517</v>
      </c>
      <c r="AQ457" s="32">
        <f t="shared" si="183"/>
        <v>30490</v>
      </c>
      <c r="AR457" s="32">
        <f t="shared" si="184"/>
        <v>50418.65</v>
      </c>
      <c r="AS457" s="32">
        <f t="shared" si="185"/>
        <v>1021490</v>
      </c>
      <c r="AT457" s="36">
        <f t="shared" si="186"/>
        <v>1055517</v>
      </c>
      <c r="AU457" s="33"/>
      <c r="AV457" s="33">
        <f t="shared" si="187"/>
        <v>1</v>
      </c>
      <c r="AX457">
        <v>1051980</v>
      </c>
      <c r="AY457" s="71">
        <f t="shared" si="188"/>
        <v>3.362231221125877E-3</v>
      </c>
    </row>
    <row r="458" spans="1:51" ht="15" customHeight="1" x14ac:dyDescent="0.25">
      <c r="A458">
        <v>48</v>
      </c>
      <c r="B458">
        <v>600</v>
      </c>
      <c r="C458" t="s">
        <v>2087</v>
      </c>
      <c r="D458" t="s">
        <v>2088</v>
      </c>
      <c r="E458" s="39" t="s">
        <v>591</v>
      </c>
      <c r="F458" s="32">
        <v>318279</v>
      </c>
      <c r="G458" s="43">
        <v>832</v>
      </c>
      <c r="H458" s="47">
        <f t="shared" si="162"/>
        <v>2.920123326290724</v>
      </c>
      <c r="I458">
        <v>76</v>
      </c>
      <c r="J458">
        <v>378</v>
      </c>
      <c r="K458" s="33">
        <f t="shared" si="163"/>
        <v>20.105799999999999</v>
      </c>
      <c r="L458" s="33">
        <v>670</v>
      </c>
      <c r="M458" s="33">
        <v>691</v>
      </c>
      <c r="N458" s="33">
        <v>676</v>
      </c>
      <c r="O458" s="33">
        <v>847</v>
      </c>
      <c r="P458" s="42">
        <v>878</v>
      </c>
      <c r="Q458" s="43">
        <v>784</v>
      </c>
      <c r="R458" s="40">
        <f t="shared" si="164"/>
        <v>878</v>
      </c>
      <c r="S458" s="34">
        <f t="shared" si="165"/>
        <v>5.24</v>
      </c>
      <c r="T458" s="43">
        <v>13573100</v>
      </c>
      <c r="U458" s="43">
        <v>49695638</v>
      </c>
      <c r="V458" s="54">
        <f t="shared" si="166"/>
        <v>27.312456999999998</v>
      </c>
      <c r="W458" s="32">
        <v>229</v>
      </c>
      <c r="X458">
        <v>731</v>
      </c>
      <c r="Y458">
        <f t="shared" si="167"/>
        <v>31.33</v>
      </c>
      <c r="Z458" s="46">
        <v>692256</v>
      </c>
      <c r="AA458" s="41">
        <v>492892</v>
      </c>
      <c r="AB458" s="33">
        <f t="shared" si="168"/>
        <v>0.42007800000000001</v>
      </c>
      <c r="AC458" s="33" t="str">
        <f t="shared" si="169"/>
        <v/>
      </c>
      <c r="AD458" s="33" t="str">
        <f t="shared" si="170"/>
        <v/>
      </c>
      <c r="AE458" s="62">
        <f t="shared" si="171"/>
        <v>841.47507994111629</v>
      </c>
      <c r="AF458" s="62">
        <f t="shared" si="172"/>
        <v>0</v>
      </c>
      <c r="AG458" s="62">
        <f t="shared" si="173"/>
        <v>0</v>
      </c>
      <c r="AH458" s="62" t="str">
        <f t="shared" si="174"/>
        <v/>
      </c>
      <c r="AI458" s="33" t="str">
        <f t="shared" si="175"/>
        <v/>
      </c>
      <c r="AJ458" s="33" t="str">
        <f t="shared" si="176"/>
        <v/>
      </c>
      <c r="AK458" s="34">
        <f t="shared" si="177"/>
        <v>841.48</v>
      </c>
      <c r="AL458" s="34">
        <f t="shared" si="178"/>
        <v>896.17</v>
      </c>
      <c r="AM458" s="32">
        <f t="shared" si="179"/>
        <v>454812</v>
      </c>
      <c r="AN458" s="35">
        <f t="shared" si="180"/>
        <v>5.3758495219872974E-3</v>
      </c>
      <c r="AO458" s="32">
        <f t="shared" si="181"/>
        <v>733.98086278549169</v>
      </c>
      <c r="AP458" s="32">
        <f t="shared" si="182"/>
        <v>319013</v>
      </c>
      <c r="AQ458" s="32">
        <f t="shared" si="183"/>
        <v>8320</v>
      </c>
      <c r="AR458" s="32">
        <f t="shared" si="184"/>
        <v>24644.600000000002</v>
      </c>
      <c r="AS458" s="32">
        <f t="shared" si="185"/>
        <v>309959</v>
      </c>
      <c r="AT458" s="36">
        <f t="shared" si="186"/>
        <v>319013</v>
      </c>
      <c r="AU458" s="33"/>
      <c r="AV458" s="33">
        <f t="shared" si="187"/>
        <v>1</v>
      </c>
      <c r="AX458">
        <v>318279</v>
      </c>
      <c r="AY458" s="71">
        <f t="shared" si="188"/>
        <v>2.3061527779086903E-3</v>
      </c>
    </row>
    <row r="459" spans="1:51" ht="15" customHeight="1" x14ac:dyDescent="0.25">
      <c r="A459">
        <v>48</v>
      </c>
      <c r="B459">
        <v>700</v>
      </c>
      <c r="C459" t="s">
        <v>2121</v>
      </c>
      <c r="D459" t="s">
        <v>2122</v>
      </c>
      <c r="E459" s="39" t="s">
        <v>608</v>
      </c>
      <c r="F459" s="32">
        <v>47526</v>
      </c>
      <c r="G459" s="43">
        <v>247</v>
      </c>
      <c r="H459" s="47">
        <f t="shared" si="162"/>
        <v>2.3926969532596658</v>
      </c>
      <c r="I459">
        <v>28</v>
      </c>
      <c r="J459">
        <v>80</v>
      </c>
      <c r="K459" s="33">
        <f t="shared" si="163"/>
        <v>35</v>
      </c>
      <c r="L459" s="33">
        <v>187</v>
      </c>
      <c r="M459" s="33">
        <v>174</v>
      </c>
      <c r="N459" s="33">
        <v>178</v>
      </c>
      <c r="O459" s="33">
        <v>163</v>
      </c>
      <c r="P459" s="42">
        <v>242</v>
      </c>
      <c r="Q459" s="43">
        <v>238</v>
      </c>
      <c r="R459" s="40">
        <f t="shared" si="164"/>
        <v>242</v>
      </c>
      <c r="S459" s="34">
        <f t="shared" si="165"/>
        <v>0</v>
      </c>
      <c r="T459" s="43">
        <v>1949100</v>
      </c>
      <c r="U459" s="43">
        <v>21358654</v>
      </c>
      <c r="V459" s="54">
        <f t="shared" si="166"/>
        <v>9.1255749999999995</v>
      </c>
      <c r="W459" s="32">
        <v>35</v>
      </c>
      <c r="X459">
        <v>199</v>
      </c>
      <c r="Y459">
        <f t="shared" si="167"/>
        <v>17.59</v>
      </c>
      <c r="Z459" s="46">
        <v>195237</v>
      </c>
      <c r="AA459" s="41">
        <v>41977</v>
      </c>
      <c r="AB459" s="33">
        <f t="shared" si="168"/>
        <v>0.42007800000000001</v>
      </c>
      <c r="AC459" s="33" t="str">
        <f t="shared" si="169"/>
        <v/>
      </c>
      <c r="AD459" s="33" t="str">
        <f t="shared" si="170"/>
        <v/>
      </c>
      <c r="AE459" s="62">
        <f t="shared" si="171"/>
        <v>724.97872494513524</v>
      </c>
      <c r="AF459" s="62">
        <f t="shared" si="172"/>
        <v>0</v>
      </c>
      <c r="AG459" s="62">
        <f t="shared" si="173"/>
        <v>0</v>
      </c>
      <c r="AH459" s="62" t="str">
        <f t="shared" si="174"/>
        <v/>
      </c>
      <c r="AI459" s="33" t="str">
        <f t="shared" si="175"/>
        <v/>
      </c>
      <c r="AJ459" s="33" t="str">
        <f t="shared" si="176"/>
        <v/>
      </c>
      <c r="AK459" s="34">
        <f t="shared" si="177"/>
        <v>724.98</v>
      </c>
      <c r="AL459" s="34">
        <f t="shared" si="178"/>
        <v>772.1</v>
      </c>
      <c r="AM459" s="32">
        <f t="shared" si="179"/>
        <v>108694</v>
      </c>
      <c r="AN459" s="35">
        <f t="shared" si="180"/>
        <v>5.3758495219872974E-3</v>
      </c>
      <c r="AO459" s="32">
        <f t="shared" si="181"/>
        <v>328.829963560919</v>
      </c>
      <c r="AP459" s="32">
        <f t="shared" si="182"/>
        <v>47855</v>
      </c>
      <c r="AQ459" s="32">
        <f t="shared" si="183"/>
        <v>2470</v>
      </c>
      <c r="AR459" s="32">
        <f t="shared" si="184"/>
        <v>2098.85</v>
      </c>
      <c r="AS459" s="32">
        <f t="shared" si="185"/>
        <v>45427</v>
      </c>
      <c r="AT459" s="36">
        <f t="shared" si="186"/>
        <v>47855</v>
      </c>
      <c r="AU459" s="33"/>
      <c r="AV459" s="33">
        <f t="shared" si="187"/>
        <v>1</v>
      </c>
      <c r="AX459">
        <v>47526</v>
      </c>
      <c r="AY459" s="71">
        <f t="shared" si="188"/>
        <v>6.922526617009637E-3</v>
      </c>
    </row>
    <row r="460" spans="1:51" ht="15" customHeight="1" x14ac:dyDescent="0.25">
      <c r="A460">
        <v>48</v>
      </c>
      <c r="B460">
        <v>900</v>
      </c>
      <c r="C460" t="s">
        <v>2491</v>
      </c>
      <c r="D460" t="s">
        <v>2492</v>
      </c>
      <c r="E460" s="39" t="s">
        <v>792</v>
      </c>
      <c r="F460" s="32">
        <v>0</v>
      </c>
      <c r="G460" s="43">
        <v>245</v>
      </c>
      <c r="H460" s="47">
        <f t="shared" si="162"/>
        <v>2.3891660843645326</v>
      </c>
      <c r="I460">
        <v>24</v>
      </c>
      <c r="J460">
        <v>202</v>
      </c>
      <c r="K460" s="33">
        <f t="shared" si="163"/>
        <v>11.8812</v>
      </c>
      <c r="L460" s="33">
        <v>208</v>
      </c>
      <c r="M460" s="33">
        <v>271</v>
      </c>
      <c r="N460" s="33">
        <v>197</v>
      </c>
      <c r="O460" s="33">
        <v>314</v>
      </c>
      <c r="P460" s="42">
        <v>206</v>
      </c>
      <c r="Q460" s="43">
        <v>235</v>
      </c>
      <c r="R460" s="40">
        <f t="shared" si="164"/>
        <v>314</v>
      </c>
      <c r="S460" s="34">
        <f t="shared" si="165"/>
        <v>21.97</v>
      </c>
      <c r="T460" s="43">
        <v>2824400</v>
      </c>
      <c r="U460" s="43">
        <v>67831033</v>
      </c>
      <c r="V460" s="54">
        <f t="shared" si="166"/>
        <v>4.1638760000000001</v>
      </c>
      <c r="W460" s="32">
        <v>65</v>
      </c>
      <c r="X460">
        <v>249</v>
      </c>
      <c r="Y460">
        <f t="shared" si="167"/>
        <v>26.1</v>
      </c>
      <c r="Z460" s="46">
        <v>715511</v>
      </c>
      <c r="AA460" s="41">
        <v>286658</v>
      </c>
      <c r="AB460" s="33">
        <f t="shared" si="168"/>
        <v>0.42007800000000001</v>
      </c>
      <c r="AC460" s="33" t="str">
        <f t="shared" si="169"/>
        <v/>
      </c>
      <c r="AD460" s="33" t="str">
        <f t="shared" si="170"/>
        <v/>
      </c>
      <c r="AE460" s="62">
        <f t="shared" si="171"/>
        <v>724.19883721618487</v>
      </c>
      <c r="AF460" s="62">
        <f t="shared" si="172"/>
        <v>0</v>
      </c>
      <c r="AG460" s="62">
        <f t="shared" si="173"/>
        <v>0</v>
      </c>
      <c r="AH460" s="62" t="str">
        <f t="shared" si="174"/>
        <v/>
      </c>
      <c r="AI460" s="33" t="str">
        <f t="shared" si="175"/>
        <v/>
      </c>
      <c r="AJ460" s="33" t="str">
        <f t="shared" si="176"/>
        <v/>
      </c>
      <c r="AK460" s="34">
        <f t="shared" si="177"/>
        <v>724.2</v>
      </c>
      <c r="AL460" s="34">
        <f t="shared" si="178"/>
        <v>771.27</v>
      </c>
      <c r="AM460" s="32">
        <f t="shared" si="179"/>
        <v>0</v>
      </c>
      <c r="AN460" s="35">
        <f t="shared" si="180"/>
        <v>5.3758495219872974E-3</v>
      </c>
      <c r="AO460" s="32">
        <f t="shared" si="181"/>
        <v>0</v>
      </c>
      <c r="AP460" s="32">
        <f t="shared" si="182"/>
        <v>0</v>
      </c>
      <c r="AQ460" s="32">
        <f t="shared" si="183"/>
        <v>2450</v>
      </c>
      <c r="AR460" s="32">
        <f t="shared" si="184"/>
        <v>14332.900000000001</v>
      </c>
      <c r="AS460" s="32">
        <f t="shared" si="185"/>
        <v>-2450</v>
      </c>
      <c r="AT460" s="36">
        <f t="shared" si="186"/>
        <v>0</v>
      </c>
      <c r="AU460" s="33"/>
      <c r="AV460" s="33">
        <f t="shared" si="187"/>
        <v>0</v>
      </c>
      <c r="AX460">
        <v>0</v>
      </c>
      <c r="AY460" s="71" t="e">
        <f t="shared" si="188"/>
        <v>#DIV/0!</v>
      </c>
    </row>
    <row r="461" spans="1:51" ht="15" customHeight="1" x14ac:dyDescent="0.25">
      <c r="A461">
        <v>48</v>
      </c>
      <c r="B461">
        <v>9600</v>
      </c>
      <c r="C461" t="s">
        <v>2163</v>
      </c>
      <c r="D461" t="s">
        <v>2164</v>
      </c>
      <c r="E461" s="39" t="s">
        <v>629</v>
      </c>
      <c r="F461" s="32">
        <v>1293889</v>
      </c>
      <c r="G461" s="43">
        <v>5421</v>
      </c>
      <c r="H461" s="47">
        <f t="shared" ref="H461:H524" si="189">LOG10(G461)</f>
        <v>3.7340794072805945</v>
      </c>
      <c r="I461">
        <v>402</v>
      </c>
      <c r="J461">
        <v>2134</v>
      </c>
      <c r="K461" s="33">
        <f t="shared" ref="K461:K524" si="190">ROUND(I461/J461,6)*100</f>
        <v>18.837899999999998</v>
      </c>
      <c r="L461" s="33">
        <v>2531</v>
      </c>
      <c r="M461" s="33">
        <v>3146</v>
      </c>
      <c r="N461" s="33">
        <v>3719</v>
      </c>
      <c r="O461" s="33">
        <v>3933</v>
      </c>
      <c r="P461" s="40">
        <v>4698</v>
      </c>
      <c r="Q461" s="43">
        <v>4819</v>
      </c>
      <c r="R461" s="40">
        <f t="shared" ref="R461:R524" si="191">MAX(L461:Q461)</f>
        <v>4819</v>
      </c>
      <c r="S461" s="34">
        <f t="shared" ref="S461:S524" si="192">ROUND(IF(100*(1-(G461/R461))&lt;0,0,100*(1-G461/R461)),2)</f>
        <v>0</v>
      </c>
      <c r="T461" s="43">
        <v>137499000</v>
      </c>
      <c r="U461" s="43">
        <v>536680665</v>
      </c>
      <c r="V461" s="54">
        <f t="shared" ref="V461:V524" si="193">ROUND(T461/U461*100,6)</f>
        <v>25.620263000000001</v>
      </c>
      <c r="W461" s="32">
        <v>1131</v>
      </c>
      <c r="X461">
        <v>4988</v>
      </c>
      <c r="Y461">
        <f t="shared" ref="Y461:Y524" si="194">ROUND(W461/X461*100,2)</f>
        <v>22.67</v>
      </c>
      <c r="Z461" s="46">
        <v>6443577</v>
      </c>
      <c r="AA461" s="41">
        <v>3363664</v>
      </c>
      <c r="AB461" s="33">
        <f t="shared" ref="AB461:AB524" si="195">ROUND(AA$11/Z$11,6)</f>
        <v>0.42007800000000001</v>
      </c>
      <c r="AC461" s="33" t="str">
        <f t="shared" ref="AC461:AC524" si="196">IF(AND(2500&lt;=G461,G461&lt;3000),(G461-2500)*0.002,"")</f>
        <v/>
      </c>
      <c r="AD461" s="33" t="str">
        <f t="shared" ref="AD461:AD524" si="197">IF(AND(10000&lt;=G461,G461&lt;11000),(11000-G461)*0.001,"")</f>
        <v/>
      </c>
      <c r="AE461" s="62">
        <f t="shared" ref="AE461:AE524" si="198">IF(G461&lt;3000, 196.487+(220.877*H461),0)</f>
        <v>0</v>
      </c>
      <c r="AF461" s="62">
        <f t="shared" ref="AF461:AF524" si="199">IF((AND(2500&lt;=G461,G461&lt;11000)),1.15*(497.308+(6.667*K461)+(9.215*V461)+(16.081*S461)),0)</f>
        <v>987.83965327174985</v>
      </c>
      <c r="AG461" s="62">
        <f t="shared" ref="AG461:AG524" si="200">IF(G461&gt;=10000,1.15*(293.056+(8.572*K461)+(11.494*Y461)+(5.719*V461)+(9.484*S461)),0)</f>
        <v>0</v>
      </c>
      <c r="AH461" s="62" t="str">
        <f t="shared" ref="AH461:AH524" si="201">IF(AND(2500&lt;=G461,G461&lt;3000),(AC461*AF461)+((1-AC461)*AE461),"")</f>
        <v/>
      </c>
      <c r="AI461" s="33" t="str">
        <f t="shared" ref="AI461:AI524" si="202">IF(AND(10000&lt;=G461,G461&lt;11000),(AD461*AF461)+(AG461*(1-AD461)),"")</f>
        <v/>
      </c>
      <c r="AJ461" s="33" t="str">
        <f t="shared" ref="AJ461:AJ524" si="203">IF(AND(AC461="",AD461=""),"",1)</f>
        <v/>
      </c>
      <c r="AK461" s="34">
        <f t="shared" ref="AK461:AK524" si="204">ROUND(IF(AJ461="",MAX(AE461,AF461,AG461),MAX(AH461,AI461)),2)</f>
        <v>987.84</v>
      </c>
      <c r="AL461" s="34">
        <f t="shared" ref="AL461:AL524" si="205">ROUND(AK461*AL$2,2)</f>
        <v>1052.04</v>
      </c>
      <c r="AM461" s="32">
        <f t="shared" ref="AM461:AM524" si="206">ROUND(IF((AL461*G461)-(Z461*AB461)&lt;0,0,(AL461*G461)-(Z461*AB461)),0)</f>
        <v>2996304</v>
      </c>
      <c r="AN461" s="35">
        <f t="shared" ref="AN461:AN524" si="207">$AN$11</f>
        <v>5.3758495219872974E-3</v>
      </c>
      <c r="AO461" s="32">
        <f t="shared" ref="AO461:AO524" si="208">(AM461-F461)*AN461</f>
        <v>9151.9268639740058</v>
      </c>
      <c r="AP461" s="32">
        <f t="shared" ref="AP461:AP524" si="209">ROUND(MAX(IF(F461&lt;AM461,F461+AO461,AM461),0),0)</f>
        <v>1303041</v>
      </c>
      <c r="AQ461" s="32">
        <f t="shared" ref="AQ461:AQ524" si="210">10*G461</f>
        <v>54210</v>
      </c>
      <c r="AR461" s="32">
        <f t="shared" ref="AR461:AR524" si="211">0.05*AA461</f>
        <v>168183.2</v>
      </c>
      <c r="AS461" s="32">
        <f t="shared" ref="AS461:AS524" si="212">ROUND(MAX(F461-MIN(AQ461:AR461)),0)</f>
        <v>1239679</v>
      </c>
      <c r="AT461" s="36">
        <f t="shared" ref="AT461:AT524" si="213">MAX(AP461,AS461)</f>
        <v>1303041</v>
      </c>
      <c r="AU461" s="33"/>
      <c r="AV461" s="33">
        <f t="shared" ref="AV461:AV524" si="214">IF(AT461&gt;0,1,0)</f>
        <v>1</v>
      </c>
      <c r="AX461">
        <v>1293889</v>
      </c>
      <c r="AY461" s="71">
        <f t="shared" si="188"/>
        <v>7.0732497146200335E-3</v>
      </c>
    </row>
    <row r="462" spans="1:51" ht="15" customHeight="1" x14ac:dyDescent="0.25">
      <c r="A462">
        <v>49</v>
      </c>
      <c r="B462">
        <v>100</v>
      </c>
      <c r="C462" t="s">
        <v>1065</v>
      </c>
      <c r="D462" t="s">
        <v>1066</v>
      </c>
      <c r="E462" s="39" t="s">
        <v>82</v>
      </c>
      <c r="F462" s="32">
        <v>71805</v>
      </c>
      <c r="G462" s="43">
        <v>279</v>
      </c>
      <c r="H462" s="47">
        <f t="shared" si="189"/>
        <v>2.4456042032735974</v>
      </c>
      <c r="I462">
        <v>74</v>
      </c>
      <c r="J462">
        <v>134</v>
      </c>
      <c r="K462" s="33">
        <f t="shared" si="190"/>
        <v>55.2239</v>
      </c>
      <c r="L462" s="33">
        <v>268</v>
      </c>
      <c r="M462" s="33">
        <v>276</v>
      </c>
      <c r="N462" s="33">
        <v>260</v>
      </c>
      <c r="O462" s="33">
        <v>260</v>
      </c>
      <c r="P462" s="42">
        <v>290</v>
      </c>
      <c r="Q462" s="43">
        <v>279</v>
      </c>
      <c r="R462" s="40">
        <f t="shared" si="191"/>
        <v>290</v>
      </c>
      <c r="S462" s="34">
        <f t="shared" si="192"/>
        <v>3.79</v>
      </c>
      <c r="T462" s="43">
        <v>1319800</v>
      </c>
      <c r="U462" s="43">
        <v>22779600</v>
      </c>
      <c r="V462" s="54">
        <f t="shared" si="193"/>
        <v>5.7937799999999999</v>
      </c>
      <c r="W462" s="32">
        <v>43</v>
      </c>
      <c r="X462">
        <v>267</v>
      </c>
      <c r="Y462">
        <f t="shared" si="194"/>
        <v>16.100000000000001</v>
      </c>
      <c r="Z462" s="46">
        <v>215157</v>
      </c>
      <c r="AA462" s="41">
        <v>89029</v>
      </c>
      <c r="AB462" s="33">
        <f t="shared" si="195"/>
        <v>0.42007800000000001</v>
      </c>
      <c r="AC462" s="33" t="str">
        <f t="shared" si="196"/>
        <v/>
      </c>
      <c r="AD462" s="33" t="str">
        <f t="shared" si="197"/>
        <v/>
      </c>
      <c r="AE462" s="62">
        <f t="shared" si="198"/>
        <v>736.66471960646231</v>
      </c>
      <c r="AF462" s="62">
        <f t="shared" si="199"/>
        <v>0</v>
      </c>
      <c r="AG462" s="62">
        <f t="shared" si="200"/>
        <v>0</v>
      </c>
      <c r="AH462" s="62" t="str">
        <f t="shared" si="201"/>
        <v/>
      </c>
      <c r="AI462" s="33" t="str">
        <f t="shared" si="202"/>
        <v/>
      </c>
      <c r="AJ462" s="33" t="str">
        <f t="shared" si="203"/>
        <v/>
      </c>
      <c r="AK462" s="34">
        <f t="shared" si="204"/>
        <v>736.66</v>
      </c>
      <c r="AL462" s="34">
        <f t="shared" si="205"/>
        <v>784.54</v>
      </c>
      <c r="AM462" s="32">
        <f t="shared" si="206"/>
        <v>128504</v>
      </c>
      <c r="AN462" s="35">
        <f t="shared" si="207"/>
        <v>5.3758495219872974E-3</v>
      </c>
      <c r="AO462" s="32">
        <f t="shared" si="208"/>
        <v>304.80529204715776</v>
      </c>
      <c r="AP462" s="32">
        <f t="shared" si="209"/>
        <v>72110</v>
      </c>
      <c r="AQ462" s="32">
        <f t="shared" si="210"/>
        <v>2790</v>
      </c>
      <c r="AR462" s="32">
        <f t="shared" si="211"/>
        <v>4451.45</v>
      </c>
      <c r="AS462" s="32">
        <f t="shared" si="212"/>
        <v>69015</v>
      </c>
      <c r="AT462" s="36">
        <f t="shared" si="213"/>
        <v>72110</v>
      </c>
      <c r="AU462" s="33"/>
      <c r="AV462" s="33">
        <f t="shared" si="214"/>
        <v>1</v>
      </c>
      <c r="AX462">
        <v>71805</v>
      </c>
      <c r="AY462" s="71">
        <f t="shared" ref="AY462:AY525" si="215">(AT462-AX462)/AX462</f>
        <v>4.2476150685885382E-3</v>
      </c>
    </row>
    <row r="463" spans="1:51" ht="15" customHeight="1" x14ac:dyDescent="0.25">
      <c r="A463">
        <v>49</v>
      </c>
      <c r="B463">
        <v>200</v>
      </c>
      <c r="C463" t="s">
        <v>1109</v>
      </c>
      <c r="D463" t="s">
        <v>1110</v>
      </c>
      <c r="E463" s="39" t="s">
        <v>104</v>
      </c>
      <c r="F463" s="32">
        <v>52626</v>
      </c>
      <c r="G463" s="43">
        <v>309</v>
      </c>
      <c r="H463" s="47">
        <f t="shared" si="189"/>
        <v>2.4899584794248346</v>
      </c>
      <c r="I463">
        <v>30</v>
      </c>
      <c r="J463">
        <v>110</v>
      </c>
      <c r="K463" s="33">
        <f t="shared" si="190"/>
        <v>27.2727</v>
      </c>
      <c r="L463" s="33">
        <v>158</v>
      </c>
      <c r="M463" s="33">
        <v>171</v>
      </c>
      <c r="N463" s="33">
        <v>201</v>
      </c>
      <c r="O463" s="33">
        <v>208</v>
      </c>
      <c r="P463" s="42">
        <v>270</v>
      </c>
      <c r="Q463" s="43">
        <v>307</v>
      </c>
      <c r="R463" s="40">
        <f t="shared" si="191"/>
        <v>307</v>
      </c>
      <c r="S463" s="34">
        <f t="shared" si="192"/>
        <v>0</v>
      </c>
      <c r="T463" s="43">
        <v>3141400</v>
      </c>
      <c r="U463" s="43">
        <v>26483500</v>
      </c>
      <c r="V463" s="54">
        <f t="shared" si="193"/>
        <v>11.861725</v>
      </c>
      <c r="W463" s="32">
        <v>19</v>
      </c>
      <c r="X463">
        <v>315</v>
      </c>
      <c r="Y463">
        <f t="shared" si="194"/>
        <v>6.03</v>
      </c>
      <c r="Z463" s="46">
        <v>308035</v>
      </c>
      <c r="AA463" s="41">
        <v>57500</v>
      </c>
      <c r="AB463" s="33">
        <f t="shared" si="195"/>
        <v>0.42007800000000001</v>
      </c>
      <c r="AC463" s="33" t="str">
        <f t="shared" si="196"/>
        <v/>
      </c>
      <c r="AD463" s="33" t="str">
        <f t="shared" si="197"/>
        <v/>
      </c>
      <c r="AE463" s="62">
        <f t="shared" si="198"/>
        <v>746.46155905991918</v>
      </c>
      <c r="AF463" s="62">
        <f t="shared" si="199"/>
        <v>0</v>
      </c>
      <c r="AG463" s="62">
        <f t="shared" si="200"/>
        <v>0</v>
      </c>
      <c r="AH463" s="62" t="str">
        <f t="shared" si="201"/>
        <v/>
      </c>
      <c r="AI463" s="33" t="str">
        <f t="shared" si="202"/>
        <v/>
      </c>
      <c r="AJ463" s="33" t="str">
        <f t="shared" si="203"/>
        <v/>
      </c>
      <c r="AK463" s="34">
        <f t="shared" si="204"/>
        <v>746.46</v>
      </c>
      <c r="AL463" s="34">
        <f t="shared" si="205"/>
        <v>794.97</v>
      </c>
      <c r="AM463" s="32">
        <f t="shared" si="206"/>
        <v>116247</v>
      </c>
      <c r="AN463" s="35">
        <f t="shared" si="207"/>
        <v>5.3758495219872974E-3</v>
      </c>
      <c r="AO463" s="32">
        <f t="shared" si="208"/>
        <v>342.01692243835384</v>
      </c>
      <c r="AP463" s="32">
        <f t="shared" si="209"/>
        <v>52968</v>
      </c>
      <c r="AQ463" s="32">
        <f t="shared" si="210"/>
        <v>3090</v>
      </c>
      <c r="AR463" s="32">
        <f t="shared" si="211"/>
        <v>2875</v>
      </c>
      <c r="AS463" s="32">
        <f t="shared" si="212"/>
        <v>49751</v>
      </c>
      <c r="AT463" s="36">
        <f t="shared" si="213"/>
        <v>52968</v>
      </c>
      <c r="AU463" s="33"/>
      <c r="AV463" s="33">
        <f t="shared" si="214"/>
        <v>1</v>
      </c>
      <c r="AX463">
        <v>52626</v>
      </c>
      <c r="AY463" s="71">
        <f t="shared" si="215"/>
        <v>6.4986888610192679E-3</v>
      </c>
    </row>
    <row r="464" spans="1:51" ht="15" customHeight="1" x14ac:dyDescent="0.25">
      <c r="A464">
        <v>49</v>
      </c>
      <c r="B464">
        <v>300</v>
      </c>
      <c r="C464" t="s">
        <v>1381</v>
      </c>
      <c r="D464" t="s">
        <v>1382</v>
      </c>
      <c r="E464" s="39" t="s">
        <v>239</v>
      </c>
      <c r="F464" s="32">
        <v>12999</v>
      </c>
      <c r="G464" s="43">
        <v>146</v>
      </c>
      <c r="H464" s="47">
        <f t="shared" si="189"/>
        <v>2.1643528557844371</v>
      </c>
      <c r="I464">
        <v>13</v>
      </c>
      <c r="J464">
        <v>58</v>
      </c>
      <c r="K464" s="33">
        <f t="shared" si="190"/>
        <v>22.413800000000002</v>
      </c>
      <c r="L464" s="33">
        <v>116</v>
      </c>
      <c r="M464" s="33">
        <v>126</v>
      </c>
      <c r="N464" s="33">
        <v>130</v>
      </c>
      <c r="O464" s="33">
        <v>107</v>
      </c>
      <c r="P464" s="42">
        <v>116</v>
      </c>
      <c r="Q464" s="43">
        <v>114</v>
      </c>
      <c r="R464" s="40">
        <f t="shared" si="191"/>
        <v>130</v>
      </c>
      <c r="S464" s="34">
        <f t="shared" si="192"/>
        <v>0</v>
      </c>
      <c r="T464" s="43">
        <v>405600</v>
      </c>
      <c r="U464" s="43">
        <v>14100600</v>
      </c>
      <c r="V464" s="54">
        <f t="shared" si="193"/>
        <v>2.8764729999999998</v>
      </c>
      <c r="W464" s="32">
        <v>23</v>
      </c>
      <c r="X464">
        <v>185</v>
      </c>
      <c r="Y464">
        <f t="shared" si="194"/>
        <v>12.43</v>
      </c>
      <c r="Z464" s="46">
        <v>107411</v>
      </c>
      <c r="AA464" s="41">
        <v>20879</v>
      </c>
      <c r="AB464" s="33">
        <f t="shared" si="195"/>
        <v>0.42007800000000001</v>
      </c>
      <c r="AC464" s="33" t="str">
        <f t="shared" si="196"/>
        <v/>
      </c>
      <c r="AD464" s="33" t="str">
        <f t="shared" si="197"/>
        <v/>
      </c>
      <c r="AE464" s="62">
        <f t="shared" si="198"/>
        <v>674.54276572709909</v>
      </c>
      <c r="AF464" s="62">
        <f t="shared" si="199"/>
        <v>0</v>
      </c>
      <c r="AG464" s="62">
        <f t="shared" si="200"/>
        <v>0</v>
      </c>
      <c r="AH464" s="62" t="str">
        <f t="shared" si="201"/>
        <v/>
      </c>
      <c r="AI464" s="33" t="str">
        <f t="shared" si="202"/>
        <v/>
      </c>
      <c r="AJ464" s="33" t="str">
        <f t="shared" si="203"/>
        <v/>
      </c>
      <c r="AK464" s="34">
        <f t="shared" si="204"/>
        <v>674.54</v>
      </c>
      <c r="AL464" s="34">
        <f t="shared" si="205"/>
        <v>718.38</v>
      </c>
      <c r="AM464" s="32">
        <f t="shared" si="206"/>
        <v>59762</v>
      </c>
      <c r="AN464" s="35">
        <f t="shared" si="207"/>
        <v>5.3758495219872974E-3</v>
      </c>
      <c r="AO464" s="32">
        <f t="shared" si="208"/>
        <v>251.39085119669198</v>
      </c>
      <c r="AP464" s="32">
        <f t="shared" si="209"/>
        <v>13250</v>
      </c>
      <c r="AQ464" s="32">
        <f t="shared" si="210"/>
        <v>1460</v>
      </c>
      <c r="AR464" s="32">
        <f t="shared" si="211"/>
        <v>1043.95</v>
      </c>
      <c r="AS464" s="32">
        <f t="shared" si="212"/>
        <v>11955</v>
      </c>
      <c r="AT464" s="36">
        <f t="shared" si="213"/>
        <v>13250</v>
      </c>
      <c r="AU464" s="33"/>
      <c r="AV464" s="33">
        <f t="shared" si="214"/>
        <v>1</v>
      </c>
      <c r="AX464">
        <v>12999</v>
      </c>
      <c r="AY464" s="71">
        <f t="shared" si="215"/>
        <v>1.930917762904839E-2</v>
      </c>
    </row>
    <row r="465" spans="1:51" ht="15" customHeight="1" x14ac:dyDescent="0.25">
      <c r="A465">
        <v>49</v>
      </c>
      <c r="B465">
        <v>400</v>
      </c>
      <c r="C465" t="s">
        <v>1437</v>
      </c>
      <c r="D465" t="s">
        <v>1438</v>
      </c>
      <c r="E465" s="39" t="s">
        <v>266</v>
      </c>
      <c r="F465" s="32">
        <v>41592</v>
      </c>
      <c r="G465" s="43">
        <v>209</v>
      </c>
      <c r="H465" s="47">
        <f t="shared" si="189"/>
        <v>2.3201462861110542</v>
      </c>
      <c r="I465">
        <v>28</v>
      </c>
      <c r="J465">
        <v>104</v>
      </c>
      <c r="K465" s="33">
        <f t="shared" si="190"/>
        <v>26.923099999999998</v>
      </c>
      <c r="L465" s="33">
        <v>259</v>
      </c>
      <c r="M465" s="33">
        <v>256</v>
      </c>
      <c r="N465" s="33">
        <v>213</v>
      </c>
      <c r="O465" s="33">
        <v>244</v>
      </c>
      <c r="P465" s="42">
        <v>225</v>
      </c>
      <c r="Q465" s="43">
        <v>216</v>
      </c>
      <c r="R465" s="40">
        <f t="shared" si="191"/>
        <v>259</v>
      </c>
      <c r="S465" s="34">
        <f t="shared" si="192"/>
        <v>19.309999999999999</v>
      </c>
      <c r="T465" s="43">
        <v>775400</v>
      </c>
      <c r="U465" s="43">
        <v>30614800</v>
      </c>
      <c r="V465" s="54">
        <f t="shared" si="193"/>
        <v>2.532762</v>
      </c>
      <c r="W465" s="32">
        <v>47</v>
      </c>
      <c r="X465">
        <v>213</v>
      </c>
      <c r="Y465">
        <f t="shared" si="194"/>
        <v>22.07</v>
      </c>
      <c r="Z465" s="46">
        <v>246859</v>
      </c>
      <c r="AA465" s="41">
        <v>102001</v>
      </c>
      <c r="AB465" s="33">
        <f t="shared" si="195"/>
        <v>0.42007800000000001</v>
      </c>
      <c r="AC465" s="33" t="str">
        <f t="shared" si="196"/>
        <v/>
      </c>
      <c r="AD465" s="33" t="str">
        <f t="shared" si="197"/>
        <v/>
      </c>
      <c r="AE465" s="62">
        <f t="shared" si="198"/>
        <v>708.95395123735136</v>
      </c>
      <c r="AF465" s="62">
        <f t="shared" si="199"/>
        <v>0</v>
      </c>
      <c r="AG465" s="62">
        <f t="shared" si="200"/>
        <v>0</v>
      </c>
      <c r="AH465" s="62" t="str">
        <f t="shared" si="201"/>
        <v/>
      </c>
      <c r="AI465" s="33" t="str">
        <f t="shared" si="202"/>
        <v/>
      </c>
      <c r="AJ465" s="33" t="str">
        <f t="shared" si="203"/>
        <v/>
      </c>
      <c r="AK465" s="34">
        <f t="shared" si="204"/>
        <v>708.95</v>
      </c>
      <c r="AL465" s="34">
        <f t="shared" si="205"/>
        <v>755.03</v>
      </c>
      <c r="AM465" s="32">
        <f t="shared" si="206"/>
        <v>54101</v>
      </c>
      <c r="AN465" s="35">
        <f t="shared" si="207"/>
        <v>5.3758495219872974E-3</v>
      </c>
      <c r="AO465" s="32">
        <f t="shared" si="208"/>
        <v>67.246501670539104</v>
      </c>
      <c r="AP465" s="32">
        <f t="shared" si="209"/>
        <v>41659</v>
      </c>
      <c r="AQ465" s="32">
        <f t="shared" si="210"/>
        <v>2090</v>
      </c>
      <c r="AR465" s="32">
        <f t="shared" si="211"/>
        <v>5100.05</v>
      </c>
      <c r="AS465" s="32">
        <f t="shared" si="212"/>
        <v>39502</v>
      </c>
      <c r="AT465" s="36">
        <f t="shared" si="213"/>
        <v>41659</v>
      </c>
      <c r="AU465" s="33"/>
      <c r="AV465" s="33">
        <f t="shared" si="214"/>
        <v>1</v>
      </c>
      <c r="AX465">
        <v>41592</v>
      </c>
      <c r="AY465" s="71">
        <f t="shared" si="215"/>
        <v>1.6108867089824966E-3</v>
      </c>
    </row>
    <row r="466" spans="1:51" ht="15" customHeight="1" x14ac:dyDescent="0.25">
      <c r="A466">
        <v>49</v>
      </c>
      <c r="B466">
        <v>500</v>
      </c>
      <c r="C466" t="s">
        <v>1489</v>
      </c>
      <c r="D466" t="s">
        <v>1490</v>
      </c>
      <c r="E466" s="39" t="s">
        <v>292</v>
      </c>
      <c r="F466" s="32">
        <v>0</v>
      </c>
      <c r="G466" s="43">
        <v>69</v>
      </c>
      <c r="H466" s="47">
        <f t="shared" si="189"/>
        <v>1.8388490907372552</v>
      </c>
      <c r="I466">
        <v>17</v>
      </c>
      <c r="J466">
        <v>43</v>
      </c>
      <c r="K466" s="33">
        <f t="shared" si="190"/>
        <v>39.5349</v>
      </c>
      <c r="L466" s="33">
        <v>97</v>
      </c>
      <c r="M466" s="33">
        <v>83</v>
      </c>
      <c r="N466" s="33">
        <v>85</v>
      </c>
      <c r="O466" s="33">
        <v>71</v>
      </c>
      <c r="P466" s="42">
        <v>75</v>
      </c>
      <c r="Q466" s="43">
        <v>70</v>
      </c>
      <c r="R466" s="40">
        <f t="shared" si="191"/>
        <v>97</v>
      </c>
      <c r="S466" s="34">
        <f t="shared" si="192"/>
        <v>28.87</v>
      </c>
      <c r="T466" s="43">
        <v>6673500</v>
      </c>
      <c r="U466" s="43">
        <v>11631600</v>
      </c>
      <c r="V466" s="54">
        <f t="shared" si="193"/>
        <v>57.373877999999998</v>
      </c>
      <c r="W466" s="32">
        <v>8</v>
      </c>
      <c r="X466">
        <v>64</v>
      </c>
      <c r="Y466">
        <f t="shared" si="194"/>
        <v>12.5</v>
      </c>
      <c r="Z466" s="46">
        <v>190090</v>
      </c>
      <c r="AA466" s="41">
        <v>20000</v>
      </c>
      <c r="AB466" s="33">
        <f t="shared" si="195"/>
        <v>0.42007800000000001</v>
      </c>
      <c r="AC466" s="33" t="str">
        <f t="shared" si="196"/>
        <v/>
      </c>
      <c r="AD466" s="33" t="str">
        <f t="shared" si="197"/>
        <v/>
      </c>
      <c r="AE466" s="62">
        <f t="shared" si="198"/>
        <v>602.64647061477274</v>
      </c>
      <c r="AF466" s="62">
        <f t="shared" si="199"/>
        <v>0</v>
      </c>
      <c r="AG466" s="62">
        <f t="shared" si="200"/>
        <v>0</v>
      </c>
      <c r="AH466" s="62" t="str">
        <f t="shared" si="201"/>
        <v/>
      </c>
      <c r="AI466" s="33" t="str">
        <f t="shared" si="202"/>
        <v/>
      </c>
      <c r="AJ466" s="33" t="str">
        <f t="shared" si="203"/>
        <v/>
      </c>
      <c r="AK466" s="34">
        <f t="shared" si="204"/>
        <v>602.65</v>
      </c>
      <c r="AL466" s="34">
        <f t="shared" si="205"/>
        <v>641.82000000000005</v>
      </c>
      <c r="AM466" s="32">
        <f t="shared" si="206"/>
        <v>0</v>
      </c>
      <c r="AN466" s="35">
        <f t="shared" si="207"/>
        <v>5.3758495219872974E-3</v>
      </c>
      <c r="AO466" s="32">
        <f t="shared" si="208"/>
        <v>0</v>
      </c>
      <c r="AP466" s="32">
        <f t="shared" si="209"/>
        <v>0</v>
      </c>
      <c r="AQ466" s="32">
        <f t="shared" si="210"/>
        <v>690</v>
      </c>
      <c r="AR466" s="32">
        <f t="shared" si="211"/>
        <v>1000</v>
      </c>
      <c r="AS466" s="32">
        <f t="shared" si="212"/>
        <v>-690</v>
      </c>
      <c r="AT466" s="36">
        <f t="shared" si="213"/>
        <v>0</v>
      </c>
      <c r="AU466" s="33"/>
      <c r="AV466" s="33">
        <f t="shared" si="214"/>
        <v>0</v>
      </c>
      <c r="AX466">
        <v>0</v>
      </c>
      <c r="AY466" s="71" t="e">
        <f t="shared" si="215"/>
        <v>#DIV/0!</v>
      </c>
    </row>
    <row r="467" spans="1:51" ht="15" customHeight="1" x14ac:dyDescent="0.25">
      <c r="A467">
        <v>49</v>
      </c>
      <c r="B467">
        <v>600</v>
      </c>
      <c r="C467" t="s">
        <v>1581</v>
      </c>
      <c r="D467" t="s">
        <v>1582</v>
      </c>
      <c r="E467" s="39" t="s">
        <v>338</v>
      </c>
      <c r="F467" s="32">
        <v>16180</v>
      </c>
      <c r="G467" s="43">
        <v>121</v>
      </c>
      <c r="H467" s="47">
        <f t="shared" si="189"/>
        <v>2.0827853703164503</v>
      </c>
      <c r="I467">
        <v>4</v>
      </c>
      <c r="J467">
        <v>44</v>
      </c>
      <c r="K467" s="33">
        <f t="shared" si="190"/>
        <v>9.0908999999999995</v>
      </c>
      <c r="L467" s="33">
        <v>119</v>
      </c>
      <c r="M467" s="33">
        <v>93</v>
      </c>
      <c r="N467" s="33">
        <v>76</v>
      </c>
      <c r="O467" s="33">
        <v>105</v>
      </c>
      <c r="P467" s="42">
        <v>125</v>
      </c>
      <c r="Q467" s="43">
        <v>123</v>
      </c>
      <c r="R467" s="40">
        <f t="shared" si="191"/>
        <v>125</v>
      </c>
      <c r="S467" s="34">
        <f t="shared" si="192"/>
        <v>3.2</v>
      </c>
      <c r="T467" s="43">
        <v>980900</v>
      </c>
      <c r="U467" s="43">
        <v>13111200</v>
      </c>
      <c r="V467" s="54">
        <f t="shared" si="193"/>
        <v>7.4813900000000002</v>
      </c>
      <c r="W467" s="32">
        <v>25</v>
      </c>
      <c r="X467">
        <v>138</v>
      </c>
      <c r="Y467">
        <f t="shared" si="194"/>
        <v>18.12</v>
      </c>
      <c r="Z467" s="46">
        <v>115356</v>
      </c>
      <c r="AA467" s="41">
        <v>16717</v>
      </c>
      <c r="AB467" s="33">
        <f t="shared" si="195"/>
        <v>0.42007800000000001</v>
      </c>
      <c r="AC467" s="33" t="str">
        <f t="shared" si="196"/>
        <v/>
      </c>
      <c r="AD467" s="33" t="str">
        <f t="shared" si="197"/>
        <v/>
      </c>
      <c r="AE467" s="62">
        <f t="shared" si="198"/>
        <v>656.52638423938663</v>
      </c>
      <c r="AF467" s="62">
        <f t="shared" si="199"/>
        <v>0</v>
      </c>
      <c r="AG467" s="62">
        <f t="shared" si="200"/>
        <v>0</v>
      </c>
      <c r="AH467" s="62" t="str">
        <f t="shared" si="201"/>
        <v/>
      </c>
      <c r="AI467" s="33" t="str">
        <f t="shared" si="202"/>
        <v/>
      </c>
      <c r="AJ467" s="33" t="str">
        <f t="shared" si="203"/>
        <v/>
      </c>
      <c r="AK467" s="34">
        <f t="shared" si="204"/>
        <v>656.53</v>
      </c>
      <c r="AL467" s="34">
        <f t="shared" si="205"/>
        <v>699.2</v>
      </c>
      <c r="AM467" s="32">
        <f t="shared" si="206"/>
        <v>36145</v>
      </c>
      <c r="AN467" s="35">
        <f t="shared" si="207"/>
        <v>5.3758495219872974E-3</v>
      </c>
      <c r="AO467" s="32">
        <f t="shared" si="208"/>
        <v>107.3288357064764</v>
      </c>
      <c r="AP467" s="32">
        <f t="shared" si="209"/>
        <v>16287</v>
      </c>
      <c r="AQ467" s="32">
        <f t="shared" si="210"/>
        <v>1210</v>
      </c>
      <c r="AR467" s="32">
        <f t="shared" si="211"/>
        <v>835.85</v>
      </c>
      <c r="AS467" s="32">
        <f t="shared" si="212"/>
        <v>15344</v>
      </c>
      <c r="AT467" s="36">
        <f t="shared" si="213"/>
        <v>16287</v>
      </c>
      <c r="AU467" s="33"/>
      <c r="AV467" s="33">
        <f t="shared" si="214"/>
        <v>1</v>
      </c>
      <c r="AX467">
        <v>16180</v>
      </c>
      <c r="AY467" s="71">
        <f t="shared" si="215"/>
        <v>6.6131025957972805E-3</v>
      </c>
    </row>
    <row r="468" spans="1:51" ht="15" customHeight="1" x14ac:dyDescent="0.25">
      <c r="A468">
        <v>49</v>
      </c>
      <c r="B468">
        <v>700</v>
      </c>
      <c r="C468" t="s">
        <v>1629</v>
      </c>
      <c r="D468" t="s">
        <v>1630</v>
      </c>
      <c r="E468" s="39" t="s">
        <v>362</v>
      </c>
      <c r="F468" s="32">
        <v>5116</v>
      </c>
      <c r="G468" s="43">
        <v>23</v>
      </c>
      <c r="H468" s="47">
        <f t="shared" si="189"/>
        <v>1.3617278360175928</v>
      </c>
      <c r="I468">
        <v>6</v>
      </c>
      <c r="J468">
        <v>19</v>
      </c>
      <c r="K468" s="33">
        <f t="shared" si="190"/>
        <v>31.578899999999997</v>
      </c>
      <c r="L468" s="33">
        <v>49</v>
      </c>
      <c r="M468" s="33">
        <v>51</v>
      </c>
      <c r="N468" s="33">
        <v>45</v>
      </c>
      <c r="O468" s="33">
        <v>29</v>
      </c>
      <c r="P468" s="42">
        <v>38</v>
      </c>
      <c r="Q468" s="43">
        <v>23</v>
      </c>
      <c r="R468" s="40">
        <f t="shared" si="191"/>
        <v>51</v>
      </c>
      <c r="S468" s="34">
        <f t="shared" si="192"/>
        <v>54.9</v>
      </c>
      <c r="T468" s="43">
        <v>131400</v>
      </c>
      <c r="U468" s="43">
        <v>2827000</v>
      </c>
      <c r="V468" s="54">
        <f t="shared" si="193"/>
        <v>4.6480370000000004</v>
      </c>
      <c r="W468" s="32">
        <v>5</v>
      </c>
      <c r="X468">
        <v>22</v>
      </c>
      <c r="Y468">
        <f t="shared" si="194"/>
        <v>22.73</v>
      </c>
      <c r="Z468" s="46">
        <v>27569</v>
      </c>
      <c r="AA468" s="41">
        <v>4450</v>
      </c>
      <c r="AB468" s="33">
        <f t="shared" si="195"/>
        <v>0.42007800000000001</v>
      </c>
      <c r="AC468" s="33" t="str">
        <f t="shared" si="196"/>
        <v/>
      </c>
      <c r="AD468" s="33" t="str">
        <f t="shared" si="197"/>
        <v/>
      </c>
      <c r="AE468" s="62">
        <f t="shared" si="198"/>
        <v>497.26135923605784</v>
      </c>
      <c r="AF468" s="62">
        <f t="shared" si="199"/>
        <v>0</v>
      </c>
      <c r="AG468" s="62">
        <f t="shared" si="200"/>
        <v>0</v>
      </c>
      <c r="AH468" s="62" t="str">
        <f t="shared" si="201"/>
        <v/>
      </c>
      <c r="AI468" s="33" t="str">
        <f t="shared" si="202"/>
        <v/>
      </c>
      <c r="AJ468" s="33" t="str">
        <f t="shared" si="203"/>
        <v/>
      </c>
      <c r="AK468" s="34">
        <f t="shared" si="204"/>
        <v>497.26</v>
      </c>
      <c r="AL468" s="34">
        <f t="shared" si="205"/>
        <v>529.58000000000004</v>
      </c>
      <c r="AM468" s="32">
        <f t="shared" si="206"/>
        <v>599</v>
      </c>
      <c r="AN468" s="35">
        <f t="shared" si="207"/>
        <v>5.3758495219872974E-3</v>
      </c>
      <c r="AO468" s="32">
        <f t="shared" si="208"/>
        <v>-24.282712290816622</v>
      </c>
      <c r="AP468" s="32">
        <f t="shared" si="209"/>
        <v>599</v>
      </c>
      <c r="AQ468" s="32">
        <f t="shared" si="210"/>
        <v>230</v>
      </c>
      <c r="AR468" s="32">
        <f t="shared" si="211"/>
        <v>222.5</v>
      </c>
      <c r="AS468" s="32">
        <f t="shared" si="212"/>
        <v>4894</v>
      </c>
      <c r="AT468" s="36">
        <f t="shared" si="213"/>
        <v>4894</v>
      </c>
      <c r="AU468" s="33"/>
      <c r="AV468" s="33">
        <f t="shared" si="214"/>
        <v>1</v>
      </c>
      <c r="AX468">
        <v>5116</v>
      </c>
      <c r="AY468" s="71">
        <f t="shared" si="215"/>
        <v>-4.3393275996872559E-2</v>
      </c>
    </row>
    <row r="469" spans="1:51" ht="15" customHeight="1" x14ac:dyDescent="0.25">
      <c r="A469">
        <v>49</v>
      </c>
      <c r="B469">
        <v>800</v>
      </c>
      <c r="C469" t="s">
        <v>1791</v>
      </c>
      <c r="D469" t="s">
        <v>1792</v>
      </c>
      <c r="E469" s="39" t="s">
        <v>443</v>
      </c>
      <c r="F469" s="32">
        <v>14190</v>
      </c>
      <c r="G469" s="43">
        <v>118</v>
      </c>
      <c r="H469" s="47">
        <f t="shared" si="189"/>
        <v>2.0718820073061255</v>
      </c>
      <c r="I469">
        <v>20</v>
      </c>
      <c r="J469">
        <v>46</v>
      </c>
      <c r="K469" s="33">
        <f t="shared" si="190"/>
        <v>43.478299999999997</v>
      </c>
      <c r="L469" s="33">
        <v>161</v>
      </c>
      <c r="M469" s="33">
        <v>150</v>
      </c>
      <c r="N469" s="33">
        <v>112</v>
      </c>
      <c r="O469" s="33">
        <v>99</v>
      </c>
      <c r="P469" s="42">
        <v>104</v>
      </c>
      <c r="Q469" s="43">
        <v>120</v>
      </c>
      <c r="R469" s="40">
        <f t="shared" si="191"/>
        <v>161</v>
      </c>
      <c r="S469" s="34">
        <f t="shared" si="192"/>
        <v>26.71</v>
      </c>
      <c r="T469" s="43">
        <v>1888400</v>
      </c>
      <c r="U469" s="43">
        <v>7267800</v>
      </c>
      <c r="V469" s="54">
        <f t="shared" si="193"/>
        <v>25.983104000000001</v>
      </c>
      <c r="W469" s="32">
        <v>30</v>
      </c>
      <c r="X469">
        <v>112</v>
      </c>
      <c r="Y469">
        <f t="shared" si="194"/>
        <v>26.79</v>
      </c>
      <c r="Z469" s="46">
        <v>82390</v>
      </c>
      <c r="AA469" s="41">
        <v>30000</v>
      </c>
      <c r="AB469" s="33">
        <f t="shared" si="195"/>
        <v>0.42007800000000001</v>
      </c>
      <c r="AC469" s="33" t="str">
        <f t="shared" si="196"/>
        <v/>
      </c>
      <c r="AD469" s="33" t="str">
        <f t="shared" si="197"/>
        <v/>
      </c>
      <c r="AE469" s="62">
        <f t="shared" si="198"/>
        <v>654.11808212775509</v>
      </c>
      <c r="AF469" s="62">
        <f t="shared" si="199"/>
        <v>0</v>
      </c>
      <c r="AG469" s="62">
        <f t="shared" si="200"/>
        <v>0</v>
      </c>
      <c r="AH469" s="62" t="str">
        <f t="shared" si="201"/>
        <v/>
      </c>
      <c r="AI469" s="33" t="str">
        <f t="shared" si="202"/>
        <v/>
      </c>
      <c r="AJ469" s="33" t="str">
        <f t="shared" si="203"/>
        <v/>
      </c>
      <c r="AK469" s="34">
        <f t="shared" si="204"/>
        <v>654.12</v>
      </c>
      <c r="AL469" s="34">
        <f t="shared" si="205"/>
        <v>696.63</v>
      </c>
      <c r="AM469" s="32">
        <f t="shared" si="206"/>
        <v>47592</v>
      </c>
      <c r="AN469" s="35">
        <f t="shared" si="207"/>
        <v>5.3758495219872974E-3</v>
      </c>
      <c r="AO469" s="32">
        <f t="shared" si="208"/>
        <v>179.5641257334197</v>
      </c>
      <c r="AP469" s="32">
        <f t="shared" si="209"/>
        <v>14370</v>
      </c>
      <c r="AQ469" s="32">
        <f t="shared" si="210"/>
        <v>1180</v>
      </c>
      <c r="AR469" s="32">
        <f t="shared" si="211"/>
        <v>1500</v>
      </c>
      <c r="AS469" s="32">
        <f t="shared" si="212"/>
        <v>13010</v>
      </c>
      <c r="AT469" s="36">
        <f t="shared" si="213"/>
        <v>14370</v>
      </c>
      <c r="AU469" s="33"/>
      <c r="AV469" s="33">
        <f t="shared" si="214"/>
        <v>1</v>
      </c>
      <c r="AX469">
        <v>14190</v>
      </c>
      <c r="AY469" s="71">
        <f t="shared" si="215"/>
        <v>1.2684989429175475E-2</v>
      </c>
    </row>
    <row r="470" spans="1:51" ht="15" customHeight="1" x14ac:dyDescent="0.25">
      <c r="A470">
        <v>49</v>
      </c>
      <c r="B470">
        <v>1000</v>
      </c>
      <c r="C470" t="s">
        <v>1827</v>
      </c>
      <c r="D470" t="s">
        <v>1828</v>
      </c>
      <c r="E470" s="39" t="s">
        <v>461</v>
      </c>
      <c r="F470" s="32">
        <v>3317511</v>
      </c>
      <c r="G470" s="43">
        <v>9213</v>
      </c>
      <c r="H470" s="47">
        <f t="shared" si="189"/>
        <v>3.9644010711627313</v>
      </c>
      <c r="I470">
        <v>944</v>
      </c>
      <c r="J470">
        <v>4243</v>
      </c>
      <c r="K470" s="33">
        <f t="shared" si="190"/>
        <v>22.2484</v>
      </c>
      <c r="L470" s="33">
        <v>7467</v>
      </c>
      <c r="M470" s="33">
        <v>7250</v>
      </c>
      <c r="N470" s="33">
        <v>7232</v>
      </c>
      <c r="O470" s="33">
        <v>7719</v>
      </c>
      <c r="P470" s="40">
        <v>8343</v>
      </c>
      <c r="Q470" s="43">
        <v>9140</v>
      </c>
      <c r="R470" s="40">
        <f t="shared" si="191"/>
        <v>9140</v>
      </c>
      <c r="S470" s="34">
        <f t="shared" si="192"/>
        <v>0</v>
      </c>
      <c r="T470" s="43">
        <v>172905800</v>
      </c>
      <c r="U470" s="43">
        <v>790338700</v>
      </c>
      <c r="V470" s="54">
        <f t="shared" si="193"/>
        <v>21.877431000000001</v>
      </c>
      <c r="W470" s="32">
        <v>2375</v>
      </c>
      <c r="X470">
        <v>9094</v>
      </c>
      <c r="Y470">
        <f t="shared" si="194"/>
        <v>26.12</v>
      </c>
      <c r="Z470" s="46">
        <v>9027387</v>
      </c>
      <c r="AA470" s="41">
        <v>5711385</v>
      </c>
      <c r="AB470" s="33">
        <f t="shared" si="195"/>
        <v>0.42007800000000001</v>
      </c>
      <c r="AC470" s="33" t="str">
        <f t="shared" si="196"/>
        <v/>
      </c>
      <c r="AD470" s="33" t="str">
        <f t="shared" si="197"/>
        <v/>
      </c>
      <c r="AE470" s="62">
        <f t="shared" si="198"/>
        <v>0</v>
      </c>
      <c r="AF470" s="62">
        <f t="shared" si="199"/>
        <v>974.32440088475005</v>
      </c>
      <c r="AG470" s="62">
        <f t="shared" si="200"/>
        <v>0</v>
      </c>
      <c r="AH470" s="62" t="str">
        <f t="shared" si="201"/>
        <v/>
      </c>
      <c r="AI470" s="33" t="str">
        <f t="shared" si="202"/>
        <v/>
      </c>
      <c r="AJ470" s="33" t="str">
        <f t="shared" si="203"/>
        <v/>
      </c>
      <c r="AK470" s="34">
        <f t="shared" si="204"/>
        <v>974.32</v>
      </c>
      <c r="AL470" s="34">
        <f t="shared" si="205"/>
        <v>1037.6400000000001</v>
      </c>
      <c r="AM470" s="32">
        <f t="shared" si="206"/>
        <v>5767571</v>
      </c>
      <c r="AN470" s="35">
        <f t="shared" si="207"/>
        <v>5.3758495219872974E-3</v>
      </c>
      <c r="AO470" s="32">
        <f t="shared" si="208"/>
        <v>13171.153879840198</v>
      </c>
      <c r="AP470" s="32">
        <f t="shared" si="209"/>
        <v>3330682</v>
      </c>
      <c r="AQ470" s="32">
        <f t="shared" si="210"/>
        <v>92130</v>
      </c>
      <c r="AR470" s="32">
        <f t="shared" si="211"/>
        <v>285569.25</v>
      </c>
      <c r="AS470" s="32">
        <f t="shared" si="212"/>
        <v>3225381</v>
      </c>
      <c r="AT470" s="36">
        <f t="shared" si="213"/>
        <v>3330682</v>
      </c>
      <c r="AU470" s="33"/>
      <c r="AV470" s="33">
        <f t="shared" si="214"/>
        <v>1</v>
      </c>
      <c r="AX470">
        <v>3317511</v>
      </c>
      <c r="AY470" s="71">
        <f t="shared" si="215"/>
        <v>3.9701450876877273E-3</v>
      </c>
    </row>
    <row r="471" spans="1:51" ht="15" customHeight="1" x14ac:dyDescent="0.25">
      <c r="A471">
        <v>49</v>
      </c>
      <c r="B471">
        <v>1200</v>
      </c>
      <c r="C471" t="s">
        <v>2137</v>
      </c>
      <c r="D471" t="s">
        <v>2138</v>
      </c>
      <c r="E471" s="39" t="s">
        <v>616</v>
      </c>
      <c r="F471" s="32">
        <v>518029</v>
      </c>
      <c r="G471" s="43">
        <v>1457</v>
      </c>
      <c r="H471" s="47">
        <f t="shared" si="189"/>
        <v>3.1634595517699902</v>
      </c>
      <c r="I471">
        <v>128</v>
      </c>
      <c r="J471">
        <v>586</v>
      </c>
      <c r="K471" s="33">
        <f t="shared" si="190"/>
        <v>21.843</v>
      </c>
      <c r="L471" s="33">
        <v>893</v>
      </c>
      <c r="M471" s="33">
        <v>1018</v>
      </c>
      <c r="N471" s="33">
        <v>1014</v>
      </c>
      <c r="O471" s="33">
        <v>1277</v>
      </c>
      <c r="P471" s="40">
        <v>1393</v>
      </c>
      <c r="Q471" s="43">
        <v>1418</v>
      </c>
      <c r="R471" s="40">
        <f t="shared" si="191"/>
        <v>1418</v>
      </c>
      <c r="S471" s="34">
        <f t="shared" si="192"/>
        <v>0</v>
      </c>
      <c r="T471" s="43">
        <v>18958300</v>
      </c>
      <c r="U471" s="43">
        <v>125733800</v>
      </c>
      <c r="V471" s="54">
        <f t="shared" si="193"/>
        <v>15.078125</v>
      </c>
      <c r="W471" s="32">
        <v>323</v>
      </c>
      <c r="X471">
        <v>1581</v>
      </c>
      <c r="Y471">
        <f t="shared" si="194"/>
        <v>20.43</v>
      </c>
      <c r="Z471" s="46">
        <v>1369236</v>
      </c>
      <c r="AA471" s="41">
        <v>406500</v>
      </c>
      <c r="AB471" s="33">
        <f t="shared" si="195"/>
        <v>0.42007800000000001</v>
      </c>
      <c r="AC471" s="33" t="str">
        <f t="shared" si="196"/>
        <v/>
      </c>
      <c r="AD471" s="33" t="str">
        <f t="shared" si="197"/>
        <v/>
      </c>
      <c r="AE471" s="62">
        <f t="shared" si="198"/>
        <v>895.22245541630014</v>
      </c>
      <c r="AF471" s="62">
        <f t="shared" si="199"/>
        <v>0</v>
      </c>
      <c r="AG471" s="62">
        <f t="shared" si="200"/>
        <v>0</v>
      </c>
      <c r="AH471" s="62" t="str">
        <f t="shared" si="201"/>
        <v/>
      </c>
      <c r="AI471" s="33" t="str">
        <f t="shared" si="202"/>
        <v/>
      </c>
      <c r="AJ471" s="33" t="str">
        <f t="shared" si="203"/>
        <v/>
      </c>
      <c r="AK471" s="34">
        <f t="shared" si="204"/>
        <v>895.22</v>
      </c>
      <c r="AL471" s="34">
        <f t="shared" si="205"/>
        <v>953.4</v>
      </c>
      <c r="AM471" s="32">
        <f t="shared" si="206"/>
        <v>813918</v>
      </c>
      <c r="AN471" s="35">
        <f t="shared" si="207"/>
        <v>5.3758495219872974E-3</v>
      </c>
      <c r="AO471" s="32">
        <f t="shared" si="208"/>
        <v>1590.6547392112993</v>
      </c>
      <c r="AP471" s="32">
        <f t="shared" si="209"/>
        <v>519620</v>
      </c>
      <c r="AQ471" s="32">
        <f t="shared" si="210"/>
        <v>14570</v>
      </c>
      <c r="AR471" s="32">
        <f t="shared" si="211"/>
        <v>20325</v>
      </c>
      <c r="AS471" s="32">
        <f t="shared" si="212"/>
        <v>503459</v>
      </c>
      <c r="AT471" s="36">
        <f t="shared" si="213"/>
        <v>519620</v>
      </c>
      <c r="AU471" s="33"/>
      <c r="AV471" s="33">
        <f t="shared" si="214"/>
        <v>1</v>
      </c>
      <c r="AX471">
        <v>518029</v>
      </c>
      <c r="AY471" s="71">
        <f t="shared" si="215"/>
        <v>3.0712566284899108E-3</v>
      </c>
    </row>
    <row r="472" spans="1:51" ht="15" customHeight="1" x14ac:dyDescent="0.25">
      <c r="A472">
        <v>49</v>
      </c>
      <c r="B472">
        <v>1300</v>
      </c>
      <c r="C472" t="s">
        <v>2177</v>
      </c>
      <c r="D472" t="s">
        <v>2178</v>
      </c>
      <c r="E472" s="39" t="s">
        <v>636</v>
      </c>
      <c r="F472" s="32">
        <v>221340</v>
      </c>
      <c r="G472" s="43">
        <v>608</v>
      </c>
      <c r="H472" s="47">
        <f t="shared" si="189"/>
        <v>2.7839035792727351</v>
      </c>
      <c r="I472">
        <v>46</v>
      </c>
      <c r="J472">
        <v>249</v>
      </c>
      <c r="K472" s="33">
        <f t="shared" si="190"/>
        <v>18.4739</v>
      </c>
      <c r="L472" s="33">
        <v>536</v>
      </c>
      <c r="M472" s="33">
        <v>527</v>
      </c>
      <c r="N472" s="33">
        <v>571</v>
      </c>
      <c r="O472" s="33">
        <v>535</v>
      </c>
      <c r="P472" s="42">
        <v>650</v>
      </c>
      <c r="Q472" s="43">
        <v>607</v>
      </c>
      <c r="R472" s="40">
        <f t="shared" si="191"/>
        <v>650</v>
      </c>
      <c r="S472" s="34">
        <f t="shared" si="192"/>
        <v>6.46</v>
      </c>
      <c r="T472" s="43">
        <v>6732400</v>
      </c>
      <c r="U472" s="43">
        <v>44554500</v>
      </c>
      <c r="V472" s="54">
        <f t="shared" si="193"/>
        <v>15.110483</v>
      </c>
      <c r="W472" s="32">
        <v>99</v>
      </c>
      <c r="X472">
        <v>647</v>
      </c>
      <c r="Y472">
        <f t="shared" si="194"/>
        <v>15.3</v>
      </c>
      <c r="Z472" s="46">
        <v>475934</v>
      </c>
      <c r="AA472" s="41">
        <v>184203</v>
      </c>
      <c r="AB472" s="33">
        <f t="shared" si="195"/>
        <v>0.42007800000000001</v>
      </c>
      <c r="AC472" s="33" t="str">
        <f t="shared" si="196"/>
        <v/>
      </c>
      <c r="AD472" s="33" t="str">
        <f t="shared" si="197"/>
        <v/>
      </c>
      <c r="AE472" s="62">
        <f t="shared" si="198"/>
        <v>811.38727087902396</v>
      </c>
      <c r="AF472" s="62">
        <f t="shared" si="199"/>
        <v>0</v>
      </c>
      <c r="AG472" s="62">
        <f t="shared" si="200"/>
        <v>0</v>
      </c>
      <c r="AH472" s="62" t="str">
        <f t="shared" si="201"/>
        <v/>
      </c>
      <c r="AI472" s="33" t="str">
        <f t="shared" si="202"/>
        <v/>
      </c>
      <c r="AJ472" s="33" t="str">
        <f t="shared" si="203"/>
        <v/>
      </c>
      <c r="AK472" s="34">
        <f t="shared" si="204"/>
        <v>811.39</v>
      </c>
      <c r="AL472" s="34">
        <f t="shared" si="205"/>
        <v>864.12</v>
      </c>
      <c r="AM472" s="32">
        <f t="shared" si="206"/>
        <v>325456</v>
      </c>
      <c r="AN472" s="35">
        <f t="shared" si="207"/>
        <v>5.3758495219872974E-3</v>
      </c>
      <c r="AO472" s="32">
        <f t="shared" si="208"/>
        <v>559.71194883122951</v>
      </c>
      <c r="AP472" s="32">
        <f t="shared" si="209"/>
        <v>221900</v>
      </c>
      <c r="AQ472" s="32">
        <f t="shared" si="210"/>
        <v>6080</v>
      </c>
      <c r="AR472" s="32">
        <f t="shared" si="211"/>
        <v>9210.15</v>
      </c>
      <c r="AS472" s="32">
        <f t="shared" si="212"/>
        <v>215260</v>
      </c>
      <c r="AT472" s="36">
        <f t="shared" si="213"/>
        <v>221900</v>
      </c>
      <c r="AU472" s="33"/>
      <c r="AV472" s="33">
        <f t="shared" si="214"/>
        <v>1</v>
      </c>
      <c r="AX472">
        <v>221340</v>
      </c>
      <c r="AY472" s="71">
        <f t="shared" si="215"/>
        <v>2.5300442757748261E-3</v>
      </c>
    </row>
    <row r="473" spans="1:51" ht="15" customHeight="1" x14ac:dyDescent="0.25">
      <c r="A473">
        <v>49</v>
      </c>
      <c r="B473">
        <v>1400</v>
      </c>
      <c r="C473" t="s">
        <v>2241</v>
      </c>
      <c r="D473" t="s">
        <v>2242</v>
      </c>
      <c r="E473" s="39" t="s">
        <v>667</v>
      </c>
      <c r="F473" s="32">
        <v>403400</v>
      </c>
      <c r="G473" s="43">
        <v>1275</v>
      </c>
      <c r="H473" s="47">
        <f t="shared" si="189"/>
        <v>3.1055101847699738</v>
      </c>
      <c r="I473">
        <v>102</v>
      </c>
      <c r="J473">
        <v>502</v>
      </c>
      <c r="K473" s="33">
        <f t="shared" si="190"/>
        <v>20.3187</v>
      </c>
      <c r="L473" s="33">
        <v>534</v>
      </c>
      <c r="M473" s="33">
        <v>660</v>
      </c>
      <c r="N473" s="33">
        <v>802</v>
      </c>
      <c r="O473" s="33">
        <v>816</v>
      </c>
      <c r="P473" s="40">
        <v>1242</v>
      </c>
      <c r="Q473" s="43">
        <v>1281</v>
      </c>
      <c r="R473" s="40">
        <f t="shared" si="191"/>
        <v>1281</v>
      </c>
      <c r="S473" s="34">
        <f t="shared" si="192"/>
        <v>0.47</v>
      </c>
      <c r="T473" s="43">
        <v>17977900</v>
      </c>
      <c r="U473" s="43">
        <v>108526100</v>
      </c>
      <c r="V473" s="54">
        <f t="shared" si="193"/>
        <v>16.565508000000001</v>
      </c>
      <c r="W473" s="32">
        <v>156</v>
      </c>
      <c r="X473">
        <v>1092</v>
      </c>
      <c r="Y473">
        <f t="shared" si="194"/>
        <v>14.29</v>
      </c>
      <c r="Z473" s="46">
        <v>1241288</v>
      </c>
      <c r="AA473" s="41">
        <v>519789</v>
      </c>
      <c r="AB473" s="33">
        <f t="shared" si="195"/>
        <v>0.42007800000000001</v>
      </c>
      <c r="AC473" s="33" t="str">
        <f t="shared" si="196"/>
        <v/>
      </c>
      <c r="AD473" s="33" t="str">
        <f t="shared" si="197"/>
        <v/>
      </c>
      <c r="AE473" s="62">
        <f t="shared" si="198"/>
        <v>882.42277308143753</v>
      </c>
      <c r="AF473" s="62">
        <f t="shared" si="199"/>
        <v>0</v>
      </c>
      <c r="AG473" s="62">
        <f t="shared" si="200"/>
        <v>0</v>
      </c>
      <c r="AH473" s="62" t="str">
        <f t="shared" si="201"/>
        <v/>
      </c>
      <c r="AI473" s="33" t="str">
        <f t="shared" si="202"/>
        <v/>
      </c>
      <c r="AJ473" s="33" t="str">
        <f t="shared" si="203"/>
        <v/>
      </c>
      <c r="AK473" s="34">
        <f t="shared" si="204"/>
        <v>882.42</v>
      </c>
      <c r="AL473" s="34">
        <f t="shared" si="205"/>
        <v>939.77</v>
      </c>
      <c r="AM473" s="32">
        <f t="shared" si="206"/>
        <v>676769</v>
      </c>
      <c r="AN473" s="35">
        <f t="shared" si="207"/>
        <v>5.3758495219872974E-3</v>
      </c>
      <c r="AO473" s="32">
        <f t="shared" si="208"/>
        <v>1469.5906079761455</v>
      </c>
      <c r="AP473" s="32">
        <f t="shared" si="209"/>
        <v>404870</v>
      </c>
      <c r="AQ473" s="32">
        <f t="shared" si="210"/>
        <v>12750</v>
      </c>
      <c r="AR473" s="32">
        <f t="shared" si="211"/>
        <v>25989.45</v>
      </c>
      <c r="AS473" s="32">
        <f t="shared" si="212"/>
        <v>390650</v>
      </c>
      <c r="AT473" s="36">
        <f t="shared" si="213"/>
        <v>404870</v>
      </c>
      <c r="AU473" s="33"/>
      <c r="AV473" s="33">
        <f t="shared" si="214"/>
        <v>1</v>
      </c>
      <c r="AX473">
        <v>403400</v>
      </c>
      <c r="AY473" s="71">
        <f t="shared" si="215"/>
        <v>3.6440257808626675E-3</v>
      </c>
    </row>
    <row r="474" spans="1:51" ht="15" customHeight="1" x14ac:dyDescent="0.25">
      <c r="A474">
        <v>49</v>
      </c>
      <c r="B474">
        <v>1500</v>
      </c>
      <c r="C474" t="s">
        <v>2315</v>
      </c>
      <c r="D474" t="s">
        <v>2316</v>
      </c>
      <c r="E474" s="39" t="s">
        <v>704</v>
      </c>
      <c r="F474" s="32">
        <v>33126</v>
      </c>
      <c r="G474" s="43">
        <v>217</v>
      </c>
      <c r="H474" s="47">
        <f t="shared" si="189"/>
        <v>2.3364597338485296</v>
      </c>
      <c r="I474">
        <v>22</v>
      </c>
      <c r="J474">
        <v>83</v>
      </c>
      <c r="K474" s="33">
        <f t="shared" si="190"/>
        <v>26.506</v>
      </c>
      <c r="L474" s="33">
        <v>189</v>
      </c>
      <c r="M474" s="33">
        <v>219</v>
      </c>
      <c r="N474" s="33">
        <v>199</v>
      </c>
      <c r="O474" s="33">
        <v>196</v>
      </c>
      <c r="P474" s="42">
        <v>195</v>
      </c>
      <c r="Q474" s="43">
        <v>210</v>
      </c>
      <c r="R474" s="40">
        <f t="shared" si="191"/>
        <v>219</v>
      </c>
      <c r="S474" s="34">
        <f t="shared" si="192"/>
        <v>0.91</v>
      </c>
      <c r="T474" s="43">
        <v>638300</v>
      </c>
      <c r="U474" s="43">
        <v>24778000</v>
      </c>
      <c r="V474" s="54">
        <f t="shared" si="193"/>
        <v>2.576076</v>
      </c>
      <c r="W474" s="32">
        <v>31</v>
      </c>
      <c r="X474">
        <v>187</v>
      </c>
      <c r="Y474">
        <f t="shared" si="194"/>
        <v>16.579999999999998</v>
      </c>
      <c r="Z474" s="46">
        <v>208579</v>
      </c>
      <c r="AA474" s="41">
        <v>62972</v>
      </c>
      <c r="AB474" s="33">
        <f t="shared" si="195"/>
        <v>0.42007800000000001</v>
      </c>
      <c r="AC474" s="33" t="str">
        <f t="shared" si="196"/>
        <v/>
      </c>
      <c r="AD474" s="33" t="str">
        <f t="shared" si="197"/>
        <v/>
      </c>
      <c r="AE474" s="62">
        <f t="shared" si="198"/>
        <v>712.55721663326165</v>
      </c>
      <c r="AF474" s="62">
        <f t="shared" si="199"/>
        <v>0</v>
      </c>
      <c r="AG474" s="62">
        <f t="shared" si="200"/>
        <v>0</v>
      </c>
      <c r="AH474" s="62" t="str">
        <f t="shared" si="201"/>
        <v/>
      </c>
      <c r="AI474" s="33" t="str">
        <f t="shared" si="202"/>
        <v/>
      </c>
      <c r="AJ474" s="33" t="str">
        <f t="shared" si="203"/>
        <v/>
      </c>
      <c r="AK474" s="34">
        <f t="shared" si="204"/>
        <v>712.56</v>
      </c>
      <c r="AL474" s="34">
        <f t="shared" si="205"/>
        <v>758.87</v>
      </c>
      <c r="AM474" s="32">
        <f t="shared" si="206"/>
        <v>77055</v>
      </c>
      <c r="AN474" s="35">
        <f t="shared" si="207"/>
        <v>5.3758495219872974E-3</v>
      </c>
      <c r="AO474" s="32">
        <f t="shared" si="208"/>
        <v>236.15569365137998</v>
      </c>
      <c r="AP474" s="32">
        <f t="shared" si="209"/>
        <v>33362</v>
      </c>
      <c r="AQ474" s="32">
        <f t="shared" si="210"/>
        <v>2170</v>
      </c>
      <c r="AR474" s="32">
        <f t="shared" si="211"/>
        <v>3148.6000000000004</v>
      </c>
      <c r="AS474" s="32">
        <f t="shared" si="212"/>
        <v>30956</v>
      </c>
      <c r="AT474" s="36">
        <f t="shared" si="213"/>
        <v>33362</v>
      </c>
      <c r="AU474" s="33"/>
      <c r="AV474" s="33">
        <f t="shared" si="214"/>
        <v>1</v>
      </c>
      <c r="AX474">
        <v>33126</v>
      </c>
      <c r="AY474" s="71">
        <f t="shared" si="215"/>
        <v>7.1243132282799012E-3</v>
      </c>
    </row>
    <row r="475" spans="1:51" ht="15" customHeight="1" x14ac:dyDescent="0.25">
      <c r="A475">
        <v>49</v>
      </c>
      <c r="B475">
        <v>1600</v>
      </c>
      <c r="C475" t="s">
        <v>2407</v>
      </c>
      <c r="D475" t="s">
        <v>2408</v>
      </c>
      <c r="E475" s="39" t="s">
        <v>750</v>
      </c>
      <c r="F475" s="32">
        <v>103481</v>
      </c>
      <c r="G475" s="43">
        <v>333</v>
      </c>
      <c r="H475" s="47">
        <f t="shared" si="189"/>
        <v>2.5224442335063197</v>
      </c>
      <c r="I475">
        <v>55</v>
      </c>
      <c r="J475">
        <v>146</v>
      </c>
      <c r="K475" s="33">
        <f t="shared" si="190"/>
        <v>37.671199999999999</v>
      </c>
      <c r="L475" s="33">
        <v>300</v>
      </c>
      <c r="M475" s="33">
        <v>295</v>
      </c>
      <c r="N475" s="33">
        <v>324</v>
      </c>
      <c r="O475" s="33">
        <v>351</v>
      </c>
      <c r="P475" s="42">
        <v>350</v>
      </c>
      <c r="Q475" s="43">
        <v>326</v>
      </c>
      <c r="R475" s="40">
        <f t="shared" si="191"/>
        <v>351</v>
      </c>
      <c r="S475" s="34">
        <f t="shared" si="192"/>
        <v>5.13</v>
      </c>
      <c r="T475" s="43">
        <v>5852000</v>
      </c>
      <c r="U475" s="43">
        <v>26915053</v>
      </c>
      <c r="V475" s="54">
        <f t="shared" si="193"/>
        <v>21.74248</v>
      </c>
      <c r="W475" s="32">
        <v>85</v>
      </c>
      <c r="X475">
        <v>241</v>
      </c>
      <c r="Y475">
        <f t="shared" si="194"/>
        <v>35.270000000000003</v>
      </c>
      <c r="Z475" s="46">
        <v>318425</v>
      </c>
      <c r="AA475" s="41">
        <v>150027</v>
      </c>
      <c r="AB475" s="33">
        <f t="shared" si="195"/>
        <v>0.42007800000000001</v>
      </c>
      <c r="AC475" s="33" t="str">
        <f t="shared" si="196"/>
        <v/>
      </c>
      <c r="AD475" s="33" t="str">
        <f t="shared" si="197"/>
        <v/>
      </c>
      <c r="AE475" s="62">
        <f t="shared" si="198"/>
        <v>753.63691496417539</v>
      </c>
      <c r="AF475" s="62">
        <f t="shared" si="199"/>
        <v>0</v>
      </c>
      <c r="AG475" s="62">
        <f t="shared" si="200"/>
        <v>0</v>
      </c>
      <c r="AH475" s="62" t="str">
        <f t="shared" si="201"/>
        <v/>
      </c>
      <c r="AI475" s="33" t="str">
        <f t="shared" si="202"/>
        <v/>
      </c>
      <c r="AJ475" s="33" t="str">
        <f t="shared" si="203"/>
        <v/>
      </c>
      <c r="AK475" s="34">
        <f t="shared" si="204"/>
        <v>753.64</v>
      </c>
      <c r="AL475" s="34">
        <f t="shared" si="205"/>
        <v>802.62</v>
      </c>
      <c r="AM475" s="32">
        <f t="shared" si="206"/>
        <v>133509</v>
      </c>
      <c r="AN475" s="35">
        <f t="shared" si="207"/>
        <v>5.3758495219872974E-3</v>
      </c>
      <c r="AO475" s="32">
        <f t="shared" si="208"/>
        <v>161.42600944623456</v>
      </c>
      <c r="AP475" s="32">
        <f t="shared" si="209"/>
        <v>103642</v>
      </c>
      <c r="AQ475" s="32">
        <f t="shared" si="210"/>
        <v>3330</v>
      </c>
      <c r="AR475" s="32">
        <f t="shared" si="211"/>
        <v>7501.35</v>
      </c>
      <c r="AS475" s="32">
        <f t="shared" si="212"/>
        <v>100151</v>
      </c>
      <c r="AT475" s="36">
        <f t="shared" si="213"/>
        <v>103642</v>
      </c>
      <c r="AU475" s="33"/>
      <c r="AV475" s="33">
        <f t="shared" si="214"/>
        <v>1</v>
      </c>
      <c r="AX475">
        <v>103481</v>
      </c>
      <c r="AY475" s="71">
        <f t="shared" si="215"/>
        <v>1.5558411689102346E-3</v>
      </c>
    </row>
    <row r="476" spans="1:51" ht="15" customHeight="1" x14ac:dyDescent="0.25">
      <c r="A476">
        <v>49</v>
      </c>
      <c r="B476">
        <v>1700</v>
      </c>
      <c r="C476" t="s">
        <v>2455</v>
      </c>
      <c r="D476" t="s">
        <v>2456</v>
      </c>
      <c r="E476" s="39" t="s">
        <v>774</v>
      </c>
      <c r="F476" s="32">
        <v>114859</v>
      </c>
      <c r="G476" s="43">
        <v>482</v>
      </c>
      <c r="H476" s="47">
        <f t="shared" si="189"/>
        <v>2.6830470382388496</v>
      </c>
      <c r="I476">
        <v>51</v>
      </c>
      <c r="J476">
        <v>197</v>
      </c>
      <c r="K476" s="33">
        <f t="shared" si="190"/>
        <v>25.888299999999997</v>
      </c>
      <c r="L476" s="33">
        <v>312</v>
      </c>
      <c r="M476" s="33">
        <v>400</v>
      </c>
      <c r="N476" s="33">
        <v>371</v>
      </c>
      <c r="O476" s="33">
        <v>424</v>
      </c>
      <c r="P476" s="42">
        <v>427</v>
      </c>
      <c r="Q476" s="43">
        <v>487</v>
      </c>
      <c r="R476" s="40">
        <f t="shared" si="191"/>
        <v>487</v>
      </c>
      <c r="S476" s="34">
        <f t="shared" si="192"/>
        <v>1.03</v>
      </c>
      <c r="T476" s="43">
        <v>4203300</v>
      </c>
      <c r="U476" s="43">
        <v>46969200</v>
      </c>
      <c r="V476" s="54">
        <f t="shared" si="193"/>
        <v>8.9490560000000006</v>
      </c>
      <c r="W476" s="32">
        <v>64</v>
      </c>
      <c r="X476">
        <v>394</v>
      </c>
      <c r="Y476">
        <f t="shared" si="194"/>
        <v>16.239999999999998</v>
      </c>
      <c r="Z476" s="46">
        <v>454197</v>
      </c>
      <c r="AA476" s="41">
        <v>282718</v>
      </c>
      <c r="AB476" s="33">
        <f t="shared" si="195"/>
        <v>0.42007800000000001</v>
      </c>
      <c r="AC476" s="33" t="str">
        <f t="shared" si="196"/>
        <v/>
      </c>
      <c r="AD476" s="33" t="str">
        <f t="shared" si="197"/>
        <v/>
      </c>
      <c r="AE476" s="62">
        <f t="shared" si="198"/>
        <v>789.1103806650824</v>
      </c>
      <c r="AF476" s="62">
        <f t="shared" si="199"/>
        <v>0</v>
      </c>
      <c r="AG476" s="62">
        <f t="shared" si="200"/>
        <v>0</v>
      </c>
      <c r="AH476" s="62" t="str">
        <f t="shared" si="201"/>
        <v/>
      </c>
      <c r="AI476" s="33" t="str">
        <f t="shared" si="202"/>
        <v/>
      </c>
      <c r="AJ476" s="33" t="str">
        <f t="shared" si="203"/>
        <v/>
      </c>
      <c r="AK476" s="34">
        <f t="shared" si="204"/>
        <v>789.11</v>
      </c>
      <c r="AL476" s="34">
        <f t="shared" si="205"/>
        <v>840.4</v>
      </c>
      <c r="AM476" s="32">
        <f t="shared" si="206"/>
        <v>214275</v>
      </c>
      <c r="AN476" s="35">
        <f t="shared" si="207"/>
        <v>5.3758495219872974E-3</v>
      </c>
      <c r="AO476" s="32">
        <f t="shared" si="208"/>
        <v>534.44545607788916</v>
      </c>
      <c r="AP476" s="32">
        <f t="shared" si="209"/>
        <v>115393</v>
      </c>
      <c r="AQ476" s="32">
        <f t="shared" si="210"/>
        <v>4820</v>
      </c>
      <c r="AR476" s="32">
        <f t="shared" si="211"/>
        <v>14135.900000000001</v>
      </c>
      <c r="AS476" s="32">
        <f t="shared" si="212"/>
        <v>110039</v>
      </c>
      <c r="AT476" s="36">
        <f t="shared" si="213"/>
        <v>115393</v>
      </c>
      <c r="AU476" s="33"/>
      <c r="AV476" s="33">
        <f t="shared" si="214"/>
        <v>1</v>
      </c>
      <c r="AX476">
        <v>114859</v>
      </c>
      <c r="AY476" s="71">
        <f t="shared" si="215"/>
        <v>4.6491785580581408E-3</v>
      </c>
    </row>
    <row r="477" spans="1:51" ht="15" customHeight="1" x14ac:dyDescent="0.25">
      <c r="A477">
        <v>49</v>
      </c>
      <c r="B477">
        <v>7900</v>
      </c>
      <c r="C477" t="s">
        <v>1987</v>
      </c>
      <c r="D477" t="s">
        <v>1988</v>
      </c>
      <c r="E477" s="39" t="s">
        <v>541</v>
      </c>
      <c r="F477" s="32">
        <v>215018</v>
      </c>
      <c r="G477" s="43">
        <v>682</v>
      </c>
      <c r="H477" s="47">
        <f t="shared" si="189"/>
        <v>2.8337843746564788</v>
      </c>
      <c r="I477">
        <v>37</v>
      </c>
      <c r="J477">
        <v>346</v>
      </c>
      <c r="K477" s="33">
        <f t="shared" si="190"/>
        <v>10.6936</v>
      </c>
      <c r="L477" s="33">
        <v>351</v>
      </c>
      <c r="M477" s="33">
        <v>444</v>
      </c>
      <c r="N477" s="33">
        <v>441</v>
      </c>
      <c r="O477" s="33">
        <v>585</v>
      </c>
      <c r="P477" s="42">
        <v>671</v>
      </c>
      <c r="Q477" s="43">
        <v>680</v>
      </c>
      <c r="R477" s="40">
        <f t="shared" si="191"/>
        <v>680</v>
      </c>
      <c r="S477" s="34">
        <f t="shared" si="192"/>
        <v>0</v>
      </c>
      <c r="T477" s="43">
        <v>14385400</v>
      </c>
      <c r="U477" s="43">
        <v>48819270</v>
      </c>
      <c r="V477" s="54">
        <f t="shared" si="193"/>
        <v>29.466643000000001</v>
      </c>
      <c r="W477" s="32">
        <v>175</v>
      </c>
      <c r="X477">
        <v>593</v>
      </c>
      <c r="Y477">
        <f t="shared" si="194"/>
        <v>29.51</v>
      </c>
      <c r="Z477" s="46">
        <v>670849</v>
      </c>
      <c r="AA477" s="41">
        <v>428449</v>
      </c>
      <c r="AB477" s="33">
        <f t="shared" si="195"/>
        <v>0.42007800000000001</v>
      </c>
      <c r="AC477" s="33" t="str">
        <f t="shared" si="196"/>
        <v/>
      </c>
      <c r="AD477" s="33" t="str">
        <f t="shared" si="197"/>
        <v/>
      </c>
      <c r="AE477" s="62">
        <f t="shared" si="198"/>
        <v>822.40479132099904</v>
      </c>
      <c r="AF477" s="62">
        <f t="shared" si="199"/>
        <v>0</v>
      </c>
      <c r="AG477" s="62">
        <f t="shared" si="200"/>
        <v>0</v>
      </c>
      <c r="AH477" s="62" t="str">
        <f t="shared" si="201"/>
        <v/>
      </c>
      <c r="AI477" s="33" t="str">
        <f t="shared" si="202"/>
        <v/>
      </c>
      <c r="AJ477" s="33" t="str">
        <f t="shared" si="203"/>
        <v/>
      </c>
      <c r="AK477" s="34">
        <f t="shared" si="204"/>
        <v>822.4</v>
      </c>
      <c r="AL477" s="34">
        <f t="shared" si="205"/>
        <v>875.85</v>
      </c>
      <c r="AM477" s="32">
        <f t="shared" si="206"/>
        <v>315521</v>
      </c>
      <c r="AN477" s="35">
        <f t="shared" si="207"/>
        <v>5.3758495219872974E-3</v>
      </c>
      <c r="AO477" s="32">
        <f t="shared" si="208"/>
        <v>540.28900450828939</v>
      </c>
      <c r="AP477" s="32">
        <f t="shared" si="209"/>
        <v>215558</v>
      </c>
      <c r="AQ477" s="32">
        <f t="shared" si="210"/>
        <v>6820</v>
      </c>
      <c r="AR477" s="32">
        <f t="shared" si="211"/>
        <v>21422.45</v>
      </c>
      <c r="AS477" s="32">
        <f t="shared" si="212"/>
        <v>208198</v>
      </c>
      <c r="AT477" s="36">
        <f t="shared" si="213"/>
        <v>215558</v>
      </c>
      <c r="AU477" s="33"/>
      <c r="AV477" s="33">
        <f t="shared" si="214"/>
        <v>1</v>
      </c>
      <c r="AX477">
        <v>215018</v>
      </c>
      <c r="AY477" s="71">
        <f t="shared" si="215"/>
        <v>2.5114176487549878E-3</v>
      </c>
    </row>
    <row r="478" spans="1:51" ht="15" customHeight="1" x14ac:dyDescent="0.25">
      <c r="A478">
        <v>50</v>
      </c>
      <c r="B478">
        <v>100</v>
      </c>
      <c r="C478" t="s">
        <v>903</v>
      </c>
      <c r="D478" t="s">
        <v>904</v>
      </c>
      <c r="E478" s="39" t="s">
        <v>1</v>
      </c>
      <c r="F478" s="32">
        <v>298017</v>
      </c>
      <c r="G478" s="43">
        <v>709</v>
      </c>
      <c r="H478" s="47">
        <f t="shared" si="189"/>
        <v>2.8506462351830666</v>
      </c>
      <c r="I478">
        <v>137</v>
      </c>
      <c r="J478">
        <v>363</v>
      </c>
      <c r="K478" s="33">
        <f t="shared" si="190"/>
        <v>37.741</v>
      </c>
      <c r="L478" s="33">
        <v>771</v>
      </c>
      <c r="M478" s="33">
        <v>797</v>
      </c>
      <c r="N478" s="33">
        <v>756</v>
      </c>
      <c r="O478" s="33">
        <v>800</v>
      </c>
      <c r="P478" s="42">
        <v>787</v>
      </c>
      <c r="Q478" s="43">
        <v>683</v>
      </c>
      <c r="R478" s="40">
        <f t="shared" si="191"/>
        <v>800</v>
      </c>
      <c r="S478" s="34">
        <f t="shared" si="192"/>
        <v>11.38</v>
      </c>
      <c r="T478" s="43">
        <v>7923200</v>
      </c>
      <c r="U478" s="43">
        <v>60154200</v>
      </c>
      <c r="V478" s="54">
        <f t="shared" si="193"/>
        <v>13.171483</v>
      </c>
      <c r="W478" s="32">
        <v>160</v>
      </c>
      <c r="X478">
        <v>764</v>
      </c>
      <c r="Y478">
        <f t="shared" si="194"/>
        <v>20.94</v>
      </c>
      <c r="Z478" s="46">
        <v>569768</v>
      </c>
      <c r="AA478" s="41">
        <v>455500</v>
      </c>
      <c r="AB478" s="33">
        <f t="shared" si="195"/>
        <v>0.42007800000000001</v>
      </c>
      <c r="AC478" s="33" t="str">
        <f t="shared" si="196"/>
        <v/>
      </c>
      <c r="AD478" s="33" t="str">
        <f t="shared" si="197"/>
        <v/>
      </c>
      <c r="AE478" s="62">
        <f t="shared" si="198"/>
        <v>826.12918848853019</v>
      </c>
      <c r="AF478" s="62">
        <f t="shared" si="199"/>
        <v>0</v>
      </c>
      <c r="AG478" s="62">
        <f t="shared" si="200"/>
        <v>0</v>
      </c>
      <c r="AH478" s="62" t="str">
        <f t="shared" si="201"/>
        <v/>
      </c>
      <c r="AI478" s="33" t="str">
        <f t="shared" si="202"/>
        <v/>
      </c>
      <c r="AJ478" s="33" t="str">
        <f t="shared" si="203"/>
        <v/>
      </c>
      <c r="AK478" s="34">
        <f t="shared" si="204"/>
        <v>826.13</v>
      </c>
      <c r="AL478" s="34">
        <f t="shared" si="205"/>
        <v>879.82</v>
      </c>
      <c r="AM478" s="32">
        <f t="shared" si="206"/>
        <v>384445</v>
      </c>
      <c r="AN478" s="35">
        <f t="shared" si="207"/>
        <v>5.3758495219872974E-3</v>
      </c>
      <c r="AO478" s="32">
        <f t="shared" si="208"/>
        <v>464.62392248631812</v>
      </c>
      <c r="AP478" s="32">
        <f t="shared" si="209"/>
        <v>298482</v>
      </c>
      <c r="AQ478" s="32">
        <f t="shared" si="210"/>
        <v>7090</v>
      </c>
      <c r="AR478" s="32">
        <f t="shared" si="211"/>
        <v>22775</v>
      </c>
      <c r="AS478" s="32">
        <f t="shared" si="212"/>
        <v>290927</v>
      </c>
      <c r="AT478" s="36">
        <f t="shared" si="213"/>
        <v>298482</v>
      </c>
      <c r="AU478" s="33"/>
      <c r="AV478" s="33">
        <f t="shared" si="214"/>
        <v>1</v>
      </c>
      <c r="AX478">
        <v>298017</v>
      </c>
      <c r="AY478" s="71">
        <f t="shared" si="215"/>
        <v>1.5603136733810486E-3</v>
      </c>
    </row>
    <row r="479" spans="1:51" ht="15" customHeight="1" x14ac:dyDescent="0.25">
      <c r="A479">
        <v>50</v>
      </c>
      <c r="B479">
        <v>200</v>
      </c>
      <c r="C479" t="s">
        <v>963</v>
      </c>
      <c r="D479" t="s">
        <v>964</v>
      </c>
      <c r="E479" s="39" t="s">
        <v>31</v>
      </c>
      <c r="F479" s="32">
        <v>9824133</v>
      </c>
      <c r="G479" s="43">
        <v>26915</v>
      </c>
      <c r="H479" s="47">
        <f t="shared" si="189"/>
        <v>4.4299943841517067</v>
      </c>
      <c r="I479">
        <v>2219</v>
      </c>
      <c r="J479">
        <v>10969</v>
      </c>
      <c r="K479" s="33">
        <f t="shared" si="190"/>
        <v>20.229700000000001</v>
      </c>
      <c r="L479" s="33">
        <v>26210</v>
      </c>
      <c r="M479" s="33">
        <v>23020</v>
      </c>
      <c r="N479" s="33">
        <v>21907</v>
      </c>
      <c r="O479" s="33">
        <v>23314</v>
      </c>
      <c r="P479" s="40">
        <v>24718</v>
      </c>
      <c r="Q479" s="43">
        <v>26174</v>
      </c>
      <c r="R479" s="40">
        <f t="shared" si="191"/>
        <v>26210</v>
      </c>
      <c r="S479" s="34">
        <f t="shared" si="192"/>
        <v>0</v>
      </c>
      <c r="T479" s="43">
        <v>272402200</v>
      </c>
      <c r="U479" s="43">
        <v>1888431600</v>
      </c>
      <c r="V479" s="54">
        <f t="shared" si="193"/>
        <v>14.424785</v>
      </c>
      <c r="W479" s="32">
        <v>4522</v>
      </c>
      <c r="X479">
        <v>26167</v>
      </c>
      <c r="Y479">
        <f t="shared" si="194"/>
        <v>17.28</v>
      </c>
      <c r="Z479" s="46">
        <v>20450878</v>
      </c>
      <c r="AA479" s="41">
        <v>9796359</v>
      </c>
      <c r="AB479" s="33">
        <f t="shared" si="195"/>
        <v>0.42007800000000001</v>
      </c>
      <c r="AC479" s="33" t="str">
        <f t="shared" si="196"/>
        <v/>
      </c>
      <c r="AD479" s="33" t="str">
        <f t="shared" si="197"/>
        <v/>
      </c>
      <c r="AE479" s="62">
        <f t="shared" si="198"/>
        <v>0</v>
      </c>
      <c r="AF479" s="62">
        <f t="shared" si="199"/>
        <v>0</v>
      </c>
      <c r="AG479" s="62">
        <f t="shared" si="200"/>
        <v>859.71315188724986</v>
      </c>
      <c r="AH479" s="62" t="str">
        <f t="shared" si="201"/>
        <v/>
      </c>
      <c r="AI479" s="33" t="str">
        <f t="shared" si="202"/>
        <v/>
      </c>
      <c r="AJ479" s="33" t="str">
        <f t="shared" si="203"/>
        <v/>
      </c>
      <c r="AK479" s="34">
        <f t="shared" si="204"/>
        <v>859.71</v>
      </c>
      <c r="AL479" s="34">
        <f t="shared" si="205"/>
        <v>915.59</v>
      </c>
      <c r="AM479" s="32">
        <f t="shared" si="206"/>
        <v>16052141</v>
      </c>
      <c r="AN479" s="35">
        <f t="shared" si="207"/>
        <v>5.3758495219872974E-3</v>
      </c>
      <c r="AO479" s="32">
        <f t="shared" si="208"/>
        <v>33480.833829733063</v>
      </c>
      <c r="AP479" s="32">
        <f t="shared" si="209"/>
        <v>9857614</v>
      </c>
      <c r="AQ479" s="32">
        <f t="shared" si="210"/>
        <v>269150</v>
      </c>
      <c r="AR479" s="32">
        <f t="shared" si="211"/>
        <v>489817.95</v>
      </c>
      <c r="AS479" s="32">
        <f t="shared" si="212"/>
        <v>9554983</v>
      </c>
      <c r="AT479" s="36">
        <f t="shared" si="213"/>
        <v>9857614</v>
      </c>
      <c r="AU479" s="33"/>
      <c r="AV479" s="33">
        <f t="shared" si="214"/>
        <v>1</v>
      </c>
      <c r="AX479">
        <v>9824133</v>
      </c>
      <c r="AY479" s="71">
        <f t="shared" si="215"/>
        <v>3.4080361086316728E-3</v>
      </c>
    </row>
    <row r="480" spans="1:51" ht="15" customHeight="1" x14ac:dyDescent="0.25">
      <c r="A480">
        <v>50</v>
      </c>
      <c r="B480">
        <v>300</v>
      </c>
      <c r="C480" t="s">
        <v>1101</v>
      </c>
      <c r="D480" t="s">
        <v>1102</v>
      </c>
      <c r="E480" s="39" t="s">
        <v>100</v>
      </c>
      <c r="F480" s="32">
        <v>259464</v>
      </c>
      <c r="G480" s="43">
        <v>650</v>
      </c>
      <c r="H480" s="47">
        <f t="shared" si="189"/>
        <v>2.8129133566428557</v>
      </c>
      <c r="I480">
        <v>77</v>
      </c>
      <c r="J480">
        <v>358</v>
      </c>
      <c r="K480" s="33">
        <f t="shared" si="190"/>
        <v>21.508399999999998</v>
      </c>
      <c r="L480" s="33">
        <v>625</v>
      </c>
      <c r="M480" s="33">
        <v>691</v>
      </c>
      <c r="N480" s="33">
        <v>695</v>
      </c>
      <c r="O480" s="33">
        <v>718</v>
      </c>
      <c r="P480" s="42">
        <v>676</v>
      </c>
      <c r="Q480" s="43">
        <v>633</v>
      </c>
      <c r="R480" s="40">
        <f t="shared" si="191"/>
        <v>718</v>
      </c>
      <c r="S480" s="34">
        <f t="shared" si="192"/>
        <v>9.4700000000000006</v>
      </c>
      <c r="T480" s="43">
        <v>2664500</v>
      </c>
      <c r="U480" s="43">
        <v>45516100</v>
      </c>
      <c r="V480" s="54">
        <f t="shared" si="193"/>
        <v>5.8539729999999999</v>
      </c>
      <c r="W480" s="32">
        <v>169</v>
      </c>
      <c r="X480">
        <v>860</v>
      </c>
      <c r="Y480">
        <f t="shared" si="194"/>
        <v>19.649999999999999</v>
      </c>
      <c r="Z480" s="46">
        <v>464648</v>
      </c>
      <c r="AA480" s="41">
        <v>238683</v>
      </c>
      <c r="AB480" s="33">
        <f t="shared" si="195"/>
        <v>0.42007800000000001</v>
      </c>
      <c r="AC480" s="33" t="str">
        <f t="shared" si="196"/>
        <v/>
      </c>
      <c r="AD480" s="33" t="str">
        <f t="shared" si="197"/>
        <v/>
      </c>
      <c r="AE480" s="62">
        <f t="shared" si="198"/>
        <v>817.79486347520401</v>
      </c>
      <c r="AF480" s="62">
        <f t="shared" si="199"/>
        <v>0</v>
      </c>
      <c r="AG480" s="62">
        <f t="shared" si="200"/>
        <v>0</v>
      </c>
      <c r="AH480" s="62" t="str">
        <f t="shared" si="201"/>
        <v/>
      </c>
      <c r="AI480" s="33" t="str">
        <f t="shared" si="202"/>
        <v/>
      </c>
      <c r="AJ480" s="33" t="str">
        <f t="shared" si="203"/>
        <v/>
      </c>
      <c r="AK480" s="34">
        <f t="shared" si="204"/>
        <v>817.79</v>
      </c>
      <c r="AL480" s="34">
        <f t="shared" si="205"/>
        <v>870.94</v>
      </c>
      <c r="AM480" s="32">
        <f t="shared" si="206"/>
        <v>370923</v>
      </c>
      <c r="AN480" s="35">
        <f t="shared" si="207"/>
        <v>5.3758495219872974E-3</v>
      </c>
      <c r="AO480" s="32">
        <f t="shared" si="208"/>
        <v>599.18681187118216</v>
      </c>
      <c r="AP480" s="32">
        <f t="shared" si="209"/>
        <v>260063</v>
      </c>
      <c r="AQ480" s="32">
        <f t="shared" si="210"/>
        <v>6500</v>
      </c>
      <c r="AR480" s="32">
        <f t="shared" si="211"/>
        <v>11934.150000000001</v>
      </c>
      <c r="AS480" s="32">
        <f t="shared" si="212"/>
        <v>252964</v>
      </c>
      <c r="AT480" s="36">
        <f t="shared" si="213"/>
        <v>260063</v>
      </c>
      <c r="AU480" s="33"/>
      <c r="AV480" s="33">
        <f t="shared" si="214"/>
        <v>1</v>
      </c>
      <c r="AX480">
        <v>259464</v>
      </c>
      <c r="AY480" s="71">
        <f t="shared" si="215"/>
        <v>2.3086054327382606E-3</v>
      </c>
    </row>
    <row r="481" spans="1:51" ht="15" customHeight="1" x14ac:dyDescent="0.25">
      <c r="A481">
        <v>50</v>
      </c>
      <c r="B481">
        <v>400</v>
      </c>
      <c r="C481" t="s">
        <v>1309</v>
      </c>
      <c r="D481" t="s">
        <v>1310</v>
      </c>
      <c r="E481" s="39" t="s">
        <v>203</v>
      </c>
      <c r="F481" s="32">
        <v>69439</v>
      </c>
      <c r="G481" s="43">
        <v>333</v>
      </c>
      <c r="H481" s="47">
        <f t="shared" si="189"/>
        <v>2.5224442335063197</v>
      </c>
      <c r="I481">
        <v>73</v>
      </c>
      <c r="J481">
        <v>171</v>
      </c>
      <c r="K481" s="33">
        <f t="shared" si="190"/>
        <v>42.690100000000001</v>
      </c>
      <c r="L481" s="33">
        <v>252</v>
      </c>
      <c r="M481" s="33">
        <v>279</v>
      </c>
      <c r="N481" s="33">
        <v>303</v>
      </c>
      <c r="O481" s="33">
        <v>333</v>
      </c>
      <c r="P481" s="42">
        <v>341</v>
      </c>
      <c r="Q481" s="43">
        <v>324</v>
      </c>
      <c r="R481" s="40">
        <f t="shared" si="191"/>
        <v>341</v>
      </c>
      <c r="S481" s="34">
        <f t="shared" si="192"/>
        <v>2.35</v>
      </c>
      <c r="T481" s="43">
        <v>6800700</v>
      </c>
      <c r="U481" s="43">
        <v>38717000</v>
      </c>
      <c r="V481" s="54">
        <f t="shared" si="193"/>
        <v>17.565152000000001</v>
      </c>
      <c r="W481" s="32">
        <v>63</v>
      </c>
      <c r="X481">
        <v>359</v>
      </c>
      <c r="Y481">
        <f t="shared" si="194"/>
        <v>17.55</v>
      </c>
      <c r="Z481" s="46">
        <v>410936</v>
      </c>
      <c r="AA481" s="41">
        <v>169856</v>
      </c>
      <c r="AB481" s="33">
        <f t="shared" si="195"/>
        <v>0.42007800000000001</v>
      </c>
      <c r="AC481" s="33" t="str">
        <f t="shared" si="196"/>
        <v/>
      </c>
      <c r="AD481" s="33" t="str">
        <f t="shared" si="197"/>
        <v/>
      </c>
      <c r="AE481" s="62">
        <f t="shared" si="198"/>
        <v>753.63691496417539</v>
      </c>
      <c r="AF481" s="62">
        <f t="shared" si="199"/>
        <v>0</v>
      </c>
      <c r="AG481" s="62">
        <f t="shared" si="200"/>
        <v>0</v>
      </c>
      <c r="AH481" s="62" t="str">
        <f t="shared" si="201"/>
        <v/>
      </c>
      <c r="AI481" s="33" t="str">
        <f t="shared" si="202"/>
        <v/>
      </c>
      <c r="AJ481" s="33" t="str">
        <f t="shared" si="203"/>
        <v/>
      </c>
      <c r="AK481" s="34">
        <f t="shared" si="204"/>
        <v>753.64</v>
      </c>
      <c r="AL481" s="34">
        <f t="shared" si="205"/>
        <v>802.62</v>
      </c>
      <c r="AM481" s="32">
        <f t="shared" si="206"/>
        <v>94647</v>
      </c>
      <c r="AN481" s="35">
        <f t="shared" si="207"/>
        <v>5.3758495219872974E-3</v>
      </c>
      <c r="AO481" s="32">
        <f t="shared" si="208"/>
        <v>135.51441475025578</v>
      </c>
      <c r="AP481" s="32">
        <f t="shared" si="209"/>
        <v>69575</v>
      </c>
      <c r="AQ481" s="32">
        <f t="shared" si="210"/>
        <v>3330</v>
      </c>
      <c r="AR481" s="32">
        <f t="shared" si="211"/>
        <v>8492.8000000000011</v>
      </c>
      <c r="AS481" s="32">
        <f t="shared" si="212"/>
        <v>66109</v>
      </c>
      <c r="AT481" s="36">
        <f t="shared" si="213"/>
        <v>69575</v>
      </c>
      <c r="AU481" s="33"/>
      <c r="AV481" s="33">
        <f t="shared" si="214"/>
        <v>1</v>
      </c>
      <c r="AX481">
        <v>69439</v>
      </c>
      <c r="AY481" s="71">
        <f t="shared" si="215"/>
        <v>1.9585535505983668E-3</v>
      </c>
    </row>
    <row r="482" spans="1:51" ht="15" customHeight="1" x14ac:dyDescent="0.25">
      <c r="A482">
        <v>50</v>
      </c>
      <c r="B482">
        <v>500</v>
      </c>
      <c r="C482" t="s">
        <v>1375</v>
      </c>
      <c r="D482" t="s">
        <v>1376</v>
      </c>
      <c r="E482" s="39" t="s">
        <v>236</v>
      </c>
      <c r="F482" s="32">
        <v>17569</v>
      </c>
      <c r="G482" s="43">
        <v>135</v>
      </c>
      <c r="H482" s="47">
        <f t="shared" si="189"/>
        <v>2.1303337684950061</v>
      </c>
      <c r="I482">
        <v>10</v>
      </c>
      <c r="J482">
        <v>54</v>
      </c>
      <c r="K482" s="33">
        <f t="shared" si="190"/>
        <v>18.5185</v>
      </c>
      <c r="L482" s="33">
        <v>134</v>
      </c>
      <c r="M482" s="33">
        <v>139</v>
      </c>
      <c r="N482" s="33">
        <v>142</v>
      </c>
      <c r="O482" s="33">
        <v>149</v>
      </c>
      <c r="P482" s="42">
        <v>141</v>
      </c>
      <c r="Q482" s="43">
        <v>130</v>
      </c>
      <c r="R482" s="40">
        <f t="shared" si="191"/>
        <v>149</v>
      </c>
      <c r="S482" s="34">
        <f t="shared" si="192"/>
        <v>9.4</v>
      </c>
      <c r="T482" s="43">
        <v>378400</v>
      </c>
      <c r="U482" s="43">
        <v>19522100</v>
      </c>
      <c r="V482" s="54">
        <f t="shared" si="193"/>
        <v>1.9383159999999999</v>
      </c>
      <c r="W482" s="32">
        <v>28</v>
      </c>
      <c r="X482">
        <v>91</v>
      </c>
      <c r="Y482">
        <f t="shared" si="194"/>
        <v>30.77</v>
      </c>
      <c r="Z482" s="46">
        <v>164574</v>
      </c>
      <c r="AA482" s="41">
        <v>64764</v>
      </c>
      <c r="AB482" s="33">
        <f t="shared" si="195"/>
        <v>0.42007800000000001</v>
      </c>
      <c r="AC482" s="33" t="str">
        <f t="shared" si="196"/>
        <v/>
      </c>
      <c r="AD482" s="33" t="str">
        <f t="shared" si="197"/>
        <v/>
      </c>
      <c r="AE482" s="62">
        <f t="shared" si="198"/>
        <v>667.02873178387154</v>
      </c>
      <c r="AF482" s="62">
        <f t="shared" si="199"/>
        <v>0</v>
      </c>
      <c r="AG482" s="62">
        <f t="shared" si="200"/>
        <v>0</v>
      </c>
      <c r="AH482" s="62" t="str">
        <f t="shared" si="201"/>
        <v/>
      </c>
      <c r="AI482" s="33" t="str">
        <f t="shared" si="202"/>
        <v/>
      </c>
      <c r="AJ482" s="33" t="str">
        <f t="shared" si="203"/>
        <v/>
      </c>
      <c r="AK482" s="34">
        <f t="shared" si="204"/>
        <v>667.03</v>
      </c>
      <c r="AL482" s="34">
        <f t="shared" si="205"/>
        <v>710.38</v>
      </c>
      <c r="AM482" s="32">
        <f t="shared" si="206"/>
        <v>26767</v>
      </c>
      <c r="AN482" s="35">
        <f t="shared" si="207"/>
        <v>5.3758495219872974E-3</v>
      </c>
      <c r="AO482" s="32">
        <f t="shared" si="208"/>
        <v>49.447063903239162</v>
      </c>
      <c r="AP482" s="32">
        <f t="shared" si="209"/>
        <v>17618</v>
      </c>
      <c r="AQ482" s="32">
        <f t="shared" si="210"/>
        <v>1350</v>
      </c>
      <c r="AR482" s="32">
        <f t="shared" si="211"/>
        <v>3238.2000000000003</v>
      </c>
      <c r="AS482" s="32">
        <f t="shared" si="212"/>
        <v>16219</v>
      </c>
      <c r="AT482" s="36">
        <f t="shared" si="213"/>
        <v>17618</v>
      </c>
      <c r="AU482" s="33"/>
      <c r="AV482" s="33">
        <f t="shared" si="214"/>
        <v>1</v>
      </c>
      <c r="AX482">
        <v>17569</v>
      </c>
      <c r="AY482" s="71">
        <f t="shared" si="215"/>
        <v>2.7890033581877169E-3</v>
      </c>
    </row>
    <row r="483" spans="1:51" ht="15" customHeight="1" x14ac:dyDescent="0.25">
      <c r="A483">
        <v>50</v>
      </c>
      <c r="B483">
        <v>600</v>
      </c>
      <c r="C483" t="s">
        <v>1527</v>
      </c>
      <c r="D483" t="s">
        <v>1528</v>
      </c>
      <c r="E483" s="39" t="s">
        <v>311</v>
      </c>
      <c r="F483" s="32">
        <v>428426</v>
      </c>
      <c r="G483" s="43">
        <v>1168</v>
      </c>
      <c r="H483" s="47">
        <f t="shared" si="189"/>
        <v>3.0674428427763805</v>
      </c>
      <c r="I483">
        <v>121</v>
      </c>
      <c r="J483">
        <v>451</v>
      </c>
      <c r="K483" s="33">
        <f t="shared" si="190"/>
        <v>26.8293</v>
      </c>
      <c r="L483" s="33">
        <v>869</v>
      </c>
      <c r="M483" s="33">
        <v>965</v>
      </c>
      <c r="N483" s="33">
        <v>967</v>
      </c>
      <c r="O483" s="33">
        <v>945</v>
      </c>
      <c r="P483" s="40">
        <v>1139</v>
      </c>
      <c r="Q483" s="43">
        <v>1127</v>
      </c>
      <c r="R483" s="40">
        <f t="shared" si="191"/>
        <v>1139</v>
      </c>
      <c r="S483" s="34">
        <f t="shared" si="192"/>
        <v>0</v>
      </c>
      <c r="T483" s="43">
        <v>11050000</v>
      </c>
      <c r="U483" s="43">
        <v>82563400</v>
      </c>
      <c r="V483" s="54">
        <f t="shared" si="193"/>
        <v>13.383654</v>
      </c>
      <c r="W483" s="32">
        <v>177</v>
      </c>
      <c r="X483">
        <v>954</v>
      </c>
      <c r="Y483">
        <f t="shared" si="194"/>
        <v>18.55</v>
      </c>
      <c r="Z483" s="46">
        <v>872816</v>
      </c>
      <c r="AA483" s="41">
        <v>772686</v>
      </c>
      <c r="AB483" s="33">
        <f t="shared" si="195"/>
        <v>0.42007800000000001</v>
      </c>
      <c r="AC483" s="33" t="str">
        <f t="shared" si="196"/>
        <v/>
      </c>
      <c r="AD483" s="33" t="str">
        <f t="shared" si="197"/>
        <v/>
      </c>
      <c r="AE483" s="62">
        <f t="shared" si="198"/>
        <v>874.01457278391854</v>
      </c>
      <c r="AF483" s="62">
        <f t="shared" si="199"/>
        <v>0</v>
      </c>
      <c r="AG483" s="62">
        <f t="shared" si="200"/>
        <v>0</v>
      </c>
      <c r="AH483" s="62" t="str">
        <f t="shared" si="201"/>
        <v/>
      </c>
      <c r="AI483" s="33" t="str">
        <f t="shared" si="202"/>
        <v/>
      </c>
      <c r="AJ483" s="33" t="str">
        <f t="shared" si="203"/>
        <v/>
      </c>
      <c r="AK483" s="34">
        <f t="shared" si="204"/>
        <v>874.01</v>
      </c>
      <c r="AL483" s="34">
        <f t="shared" si="205"/>
        <v>930.81</v>
      </c>
      <c r="AM483" s="32">
        <f t="shared" si="206"/>
        <v>720535</v>
      </c>
      <c r="AN483" s="35">
        <f t="shared" si="207"/>
        <v>5.3758495219872974E-3</v>
      </c>
      <c r="AO483" s="32">
        <f t="shared" si="208"/>
        <v>1570.3340280181874</v>
      </c>
      <c r="AP483" s="32">
        <f t="shared" si="209"/>
        <v>429996</v>
      </c>
      <c r="AQ483" s="32">
        <f t="shared" si="210"/>
        <v>11680</v>
      </c>
      <c r="AR483" s="32">
        <f t="shared" si="211"/>
        <v>38634.300000000003</v>
      </c>
      <c r="AS483" s="32">
        <f t="shared" si="212"/>
        <v>416746</v>
      </c>
      <c r="AT483" s="36">
        <f t="shared" si="213"/>
        <v>429996</v>
      </c>
      <c r="AU483" s="33"/>
      <c r="AV483" s="33">
        <f t="shared" si="214"/>
        <v>1</v>
      </c>
      <c r="AX483">
        <v>428426</v>
      </c>
      <c r="AY483" s="71">
        <f t="shared" si="215"/>
        <v>3.6645768464098815E-3</v>
      </c>
    </row>
    <row r="484" spans="1:51" ht="15" customHeight="1" x14ac:dyDescent="0.25">
      <c r="A484">
        <v>50</v>
      </c>
      <c r="B484">
        <v>800</v>
      </c>
      <c r="C484" t="s">
        <v>1803</v>
      </c>
      <c r="D484" t="s">
        <v>1804</v>
      </c>
      <c r="E484" s="39" t="s">
        <v>449</v>
      </c>
      <c r="F484" s="32">
        <v>395274</v>
      </c>
      <c r="G484" s="43">
        <v>979</v>
      </c>
      <c r="H484" s="47">
        <f t="shared" si="189"/>
        <v>2.9907826918031377</v>
      </c>
      <c r="I484">
        <v>115</v>
      </c>
      <c r="J484">
        <v>400</v>
      </c>
      <c r="K484" s="33">
        <f t="shared" si="190"/>
        <v>28.749999999999996</v>
      </c>
      <c r="L484" s="33">
        <v>870</v>
      </c>
      <c r="M484" s="33">
        <v>930</v>
      </c>
      <c r="N484" s="33">
        <v>904</v>
      </c>
      <c r="O484" s="33">
        <v>925</v>
      </c>
      <c r="P484" s="42">
        <v>929</v>
      </c>
      <c r="Q484" s="43">
        <v>957</v>
      </c>
      <c r="R484" s="40">
        <f t="shared" si="191"/>
        <v>957</v>
      </c>
      <c r="S484" s="34">
        <f t="shared" si="192"/>
        <v>0</v>
      </c>
      <c r="T484" s="43">
        <v>11694200</v>
      </c>
      <c r="U484" s="43">
        <v>60924400</v>
      </c>
      <c r="V484" s="54">
        <f t="shared" si="193"/>
        <v>19.194607999999999</v>
      </c>
      <c r="W484" s="32">
        <v>232</v>
      </c>
      <c r="X484">
        <v>790</v>
      </c>
      <c r="Y484">
        <f t="shared" si="194"/>
        <v>29.37</v>
      </c>
      <c r="Z484" s="46">
        <v>657538</v>
      </c>
      <c r="AA484" s="41">
        <v>575000</v>
      </c>
      <c r="AB484" s="33">
        <f t="shared" si="195"/>
        <v>0.42007800000000001</v>
      </c>
      <c r="AC484" s="33" t="str">
        <f t="shared" si="196"/>
        <v/>
      </c>
      <c r="AD484" s="33" t="str">
        <f t="shared" si="197"/>
        <v/>
      </c>
      <c r="AE484" s="62">
        <f t="shared" si="198"/>
        <v>857.08210861740167</v>
      </c>
      <c r="AF484" s="62">
        <f t="shared" si="199"/>
        <v>0</v>
      </c>
      <c r="AG484" s="62">
        <f t="shared" si="200"/>
        <v>0</v>
      </c>
      <c r="AH484" s="62" t="str">
        <f t="shared" si="201"/>
        <v/>
      </c>
      <c r="AI484" s="33" t="str">
        <f t="shared" si="202"/>
        <v/>
      </c>
      <c r="AJ484" s="33" t="str">
        <f t="shared" si="203"/>
        <v/>
      </c>
      <c r="AK484" s="34">
        <f t="shared" si="204"/>
        <v>857.08</v>
      </c>
      <c r="AL484" s="34">
        <f t="shared" si="205"/>
        <v>912.78</v>
      </c>
      <c r="AM484" s="32">
        <f t="shared" si="206"/>
        <v>617394</v>
      </c>
      <c r="AN484" s="35">
        <f t="shared" si="207"/>
        <v>5.3758495219872974E-3</v>
      </c>
      <c r="AO484" s="32">
        <f t="shared" si="208"/>
        <v>1194.0836958238185</v>
      </c>
      <c r="AP484" s="32">
        <f t="shared" si="209"/>
        <v>396468</v>
      </c>
      <c r="AQ484" s="32">
        <f t="shared" si="210"/>
        <v>9790</v>
      </c>
      <c r="AR484" s="32">
        <f t="shared" si="211"/>
        <v>28750</v>
      </c>
      <c r="AS484" s="32">
        <f t="shared" si="212"/>
        <v>385484</v>
      </c>
      <c r="AT484" s="36">
        <f t="shared" si="213"/>
        <v>396468</v>
      </c>
      <c r="AU484" s="33"/>
      <c r="AV484" s="33">
        <f t="shared" si="214"/>
        <v>1</v>
      </c>
      <c r="AX484">
        <v>395274</v>
      </c>
      <c r="AY484" s="71">
        <f t="shared" si="215"/>
        <v>3.0206894458021526E-3</v>
      </c>
    </row>
    <row r="485" spans="1:51" ht="15" customHeight="1" x14ac:dyDescent="0.25">
      <c r="A485">
        <v>50</v>
      </c>
      <c r="B485">
        <v>900</v>
      </c>
      <c r="C485" t="s">
        <v>1851</v>
      </c>
      <c r="D485" t="s">
        <v>1852</v>
      </c>
      <c r="E485" s="39" t="s">
        <v>473</v>
      </c>
      <c r="F485" s="32">
        <v>221922</v>
      </c>
      <c r="G485" s="43">
        <v>531</v>
      </c>
      <c r="H485" s="47">
        <f t="shared" si="189"/>
        <v>2.725094521081469</v>
      </c>
      <c r="I485">
        <v>78</v>
      </c>
      <c r="J485">
        <v>235</v>
      </c>
      <c r="K485" s="33">
        <f t="shared" si="190"/>
        <v>33.191500000000005</v>
      </c>
      <c r="L485" s="33">
        <v>522</v>
      </c>
      <c r="M485" s="33">
        <v>576</v>
      </c>
      <c r="N485" s="33">
        <v>504</v>
      </c>
      <c r="O485" s="33">
        <v>566</v>
      </c>
      <c r="P485" s="42">
        <v>551</v>
      </c>
      <c r="Q485" s="43">
        <v>522</v>
      </c>
      <c r="R485" s="40">
        <f t="shared" si="191"/>
        <v>576</v>
      </c>
      <c r="S485" s="34">
        <f t="shared" si="192"/>
        <v>7.81</v>
      </c>
      <c r="T485" s="43">
        <v>2987800</v>
      </c>
      <c r="U485" s="43">
        <v>28004400</v>
      </c>
      <c r="V485" s="54">
        <f t="shared" si="193"/>
        <v>10.669038</v>
      </c>
      <c r="W485" s="32">
        <v>119</v>
      </c>
      <c r="X485">
        <v>490</v>
      </c>
      <c r="Y485">
        <f t="shared" si="194"/>
        <v>24.29</v>
      </c>
      <c r="Z485" s="46">
        <v>272668</v>
      </c>
      <c r="AA485" s="41">
        <v>110000</v>
      </c>
      <c r="AB485" s="33">
        <f t="shared" si="195"/>
        <v>0.42007800000000001</v>
      </c>
      <c r="AC485" s="33" t="str">
        <f t="shared" si="196"/>
        <v/>
      </c>
      <c r="AD485" s="33" t="str">
        <f t="shared" si="197"/>
        <v/>
      </c>
      <c r="AE485" s="62">
        <f t="shared" si="198"/>
        <v>798.39770253291158</v>
      </c>
      <c r="AF485" s="62">
        <f t="shared" si="199"/>
        <v>0</v>
      </c>
      <c r="AG485" s="62">
        <f t="shared" si="200"/>
        <v>0</v>
      </c>
      <c r="AH485" s="62" t="str">
        <f t="shared" si="201"/>
        <v/>
      </c>
      <c r="AI485" s="33" t="str">
        <f t="shared" si="202"/>
        <v/>
      </c>
      <c r="AJ485" s="33" t="str">
        <f t="shared" si="203"/>
        <v/>
      </c>
      <c r="AK485" s="34">
        <f t="shared" si="204"/>
        <v>798.4</v>
      </c>
      <c r="AL485" s="34">
        <f t="shared" si="205"/>
        <v>850.29</v>
      </c>
      <c r="AM485" s="32">
        <f t="shared" si="206"/>
        <v>336962</v>
      </c>
      <c r="AN485" s="35">
        <f t="shared" si="207"/>
        <v>5.3758495219872974E-3</v>
      </c>
      <c r="AO485" s="32">
        <f t="shared" si="208"/>
        <v>618.43772900941872</v>
      </c>
      <c r="AP485" s="32">
        <f t="shared" si="209"/>
        <v>222540</v>
      </c>
      <c r="AQ485" s="32">
        <f t="shared" si="210"/>
        <v>5310</v>
      </c>
      <c r="AR485" s="32">
        <f t="shared" si="211"/>
        <v>5500</v>
      </c>
      <c r="AS485" s="32">
        <f t="shared" si="212"/>
        <v>216612</v>
      </c>
      <c r="AT485" s="36">
        <f t="shared" si="213"/>
        <v>222540</v>
      </c>
      <c r="AU485" s="33"/>
      <c r="AV485" s="33">
        <f t="shared" si="214"/>
        <v>1</v>
      </c>
      <c r="AX485">
        <v>221922</v>
      </c>
      <c r="AY485" s="71">
        <f t="shared" si="215"/>
        <v>2.7847622137507771E-3</v>
      </c>
    </row>
    <row r="486" spans="1:51" ht="15" customHeight="1" x14ac:dyDescent="0.25">
      <c r="A486">
        <v>50</v>
      </c>
      <c r="B486">
        <v>1100</v>
      </c>
      <c r="C486" t="s">
        <v>2229</v>
      </c>
      <c r="D486" t="s">
        <v>2230</v>
      </c>
      <c r="E486" s="39" t="s">
        <v>661</v>
      </c>
      <c r="F486" s="32">
        <v>119745</v>
      </c>
      <c r="G486" s="43">
        <v>412</v>
      </c>
      <c r="H486" s="47">
        <f t="shared" si="189"/>
        <v>2.6148972160331345</v>
      </c>
      <c r="I486">
        <v>46</v>
      </c>
      <c r="J486">
        <v>185</v>
      </c>
      <c r="K486" s="33">
        <f t="shared" si="190"/>
        <v>24.864900000000002</v>
      </c>
      <c r="L486" s="33">
        <v>390</v>
      </c>
      <c r="M486" s="33">
        <v>371</v>
      </c>
      <c r="N486" s="33">
        <v>363</v>
      </c>
      <c r="O486" s="33">
        <v>354</v>
      </c>
      <c r="P486" s="42">
        <v>394</v>
      </c>
      <c r="Q486" s="43">
        <v>397</v>
      </c>
      <c r="R486" s="40">
        <f t="shared" si="191"/>
        <v>397</v>
      </c>
      <c r="S486" s="34">
        <f t="shared" si="192"/>
        <v>0</v>
      </c>
      <c r="T486" s="43">
        <v>3468600</v>
      </c>
      <c r="U486" s="43">
        <v>29531400</v>
      </c>
      <c r="V486" s="54">
        <f t="shared" si="193"/>
        <v>11.745464</v>
      </c>
      <c r="W486" s="32">
        <v>105</v>
      </c>
      <c r="X486">
        <v>453</v>
      </c>
      <c r="Y486">
        <f t="shared" si="194"/>
        <v>23.18</v>
      </c>
      <c r="Z486" s="46">
        <v>254510</v>
      </c>
      <c r="AA486" s="41">
        <v>203013</v>
      </c>
      <c r="AB486" s="33">
        <f t="shared" si="195"/>
        <v>0.42007800000000001</v>
      </c>
      <c r="AC486" s="33" t="str">
        <f t="shared" si="196"/>
        <v/>
      </c>
      <c r="AD486" s="33" t="str">
        <f t="shared" si="197"/>
        <v/>
      </c>
      <c r="AE486" s="62">
        <f t="shared" si="198"/>
        <v>774.05765238575066</v>
      </c>
      <c r="AF486" s="62">
        <f t="shared" si="199"/>
        <v>0</v>
      </c>
      <c r="AG486" s="62">
        <f t="shared" si="200"/>
        <v>0</v>
      </c>
      <c r="AH486" s="62" t="str">
        <f t="shared" si="201"/>
        <v/>
      </c>
      <c r="AI486" s="33" t="str">
        <f t="shared" si="202"/>
        <v/>
      </c>
      <c r="AJ486" s="33" t="str">
        <f t="shared" si="203"/>
        <v/>
      </c>
      <c r="AK486" s="34">
        <f t="shared" si="204"/>
        <v>774.06</v>
      </c>
      <c r="AL486" s="34">
        <f t="shared" si="205"/>
        <v>824.37</v>
      </c>
      <c r="AM486" s="32">
        <f t="shared" si="206"/>
        <v>232726</v>
      </c>
      <c r="AN486" s="35">
        <f t="shared" si="207"/>
        <v>5.3758495219872974E-3</v>
      </c>
      <c r="AO486" s="32">
        <f t="shared" si="208"/>
        <v>607.36885484364689</v>
      </c>
      <c r="AP486" s="32">
        <f t="shared" si="209"/>
        <v>120352</v>
      </c>
      <c r="AQ486" s="32">
        <f t="shared" si="210"/>
        <v>4120</v>
      </c>
      <c r="AR486" s="32">
        <f t="shared" si="211"/>
        <v>10150.650000000001</v>
      </c>
      <c r="AS486" s="32">
        <f t="shared" si="212"/>
        <v>115625</v>
      </c>
      <c r="AT486" s="36">
        <f t="shared" si="213"/>
        <v>120352</v>
      </c>
      <c r="AU486" s="33"/>
      <c r="AV486" s="33">
        <f t="shared" si="214"/>
        <v>1</v>
      </c>
      <c r="AX486">
        <v>119745</v>
      </c>
      <c r="AY486" s="71">
        <f t="shared" si="215"/>
        <v>5.0691051818447536E-3</v>
      </c>
    </row>
    <row r="487" spans="1:51" ht="15" customHeight="1" x14ac:dyDescent="0.25">
      <c r="A487">
        <v>50</v>
      </c>
      <c r="B487">
        <v>1200</v>
      </c>
      <c r="C487" t="s">
        <v>2271</v>
      </c>
      <c r="D487" t="s">
        <v>2272</v>
      </c>
      <c r="E487" s="39" t="s">
        <v>682</v>
      </c>
      <c r="F487" s="32">
        <v>5780</v>
      </c>
      <c r="G487" s="43">
        <v>52</v>
      </c>
      <c r="H487" s="47">
        <f t="shared" si="189"/>
        <v>1.7160033436347992</v>
      </c>
      <c r="I487">
        <v>12</v>
      </c>
      <c r="J487">
        <v>20</v>
      </c>
      <c r="K487" s="33">
        <f t="shared" si="190"/>
        <v>60</v>
      </c>
      <c r="L487" s="33">
        <v>85</v>
      </c>
      <c r="M487" s="33">
        <v>95</v>
      </c>
      <c r="N487" s="33">
        <v>78</v>
      </c>
      <c r="O487" s="33">
        <v>76</v>
      </c>
      <c r="P487" s="42">
        <v>61</v>
      </c>
      <c r="Q487" s="43">
        <v>63</v>
      </c>
      <c r="R487" s="40">
        <f t="shared" si="191"/>
        <v>95</v>
      </c>
      <c r="S487" s="34">
        <f t="shared" si="192"/>
        <v>45.26</v>
      </c>
      <c r="T487" s="43">
        <v>2100000</v>
      </c>
      <c r="U487" s="43">
        <v>11460400</v>
      </c>
      <c r="V487" s="54">
        <f t="shared" si="193"/>
        <v>18.323968000000001</v>
      </c>
      <c r="W487" s="32">
        <v>5</v>
      </c>
      <c r="X487">
        <v>40</v>
      </c>
      <c r="Y487">
        <f t="shared" si="194"/>
        <v>12.5</v>
      </c>
      <c r="Z487" s="46">
        <v>121367</v>
      </c>
      <c r="AA487" s="41">
        <v>49800</v>
      </c>
      <c r="AB487" s="33">
        <f t="shared" si="195"/>
        <v>0.42007800000000001</v>
      </c>
      <c r="AC487" s="33" t="str">
        <f t="shared" si="196"/>
        <v/>
      </c>
      <c r="AD487" s="33" t="str">
        <f t="shared" si="197"/>
        <v/>
      </c>
      <c r="AE487" s="62">
        <f t="shared" si="198"/>
        <v>575.51267053202355</v>
      </c>
      <c r="AF487" s="62">
        <f t="shared" si="199"/>
        <v>0</v>
      </c>
      <c r="AG487" s="62">
        <f t="shared" si="200"/>
        <v>0</v>
      </c>
      <c r="AH487" s="62" t="str">
        <f t="shared" si="201"/>
        <v/>
      </c>
      <c r="AI487" s="33" t="str">
        <f t="shared" si="202"/>
        <v/>
      </c>
      <c r="AJ487" s="33" t="str">
        <f t="shared" si="203"/>
        <v/>
      </c>
      <c r="AK487" s="34">
        <f t="shared" si="204"/>
        <v>575.51</v>
      </c>
      <c r="AL487" s="34">
        <f t="shared" si="205"/>
        <v>612.91</v>
      </c>
      <c r="AM487" s="32">
        <f t="shared" si="206"/>
        <v>0</v>
      </c>
      <c r="AN487" s="35">
        <f t="shared" si="207"/>
        <v>5.3758495219872974E-3</v>
      </c>
      <c r="AO487" s="32">
        <f t="shared" si="208"/>
        <v>-31.072410237086579</v>
      </c>
      <c r="AP487" s="32">
        <f t="shared" si="209"/>
        <v>0</v>
      </c>
      <c r="AQ487" s="32">
        <f t="shared" si="210"/>
        <v>520</v>
      </c>
      <c r="AR487" s="32">
        <f t="shared" si="211"/>
        <v>2490</v>
      </c>
      <c r="AS487" s="32">
        <f t="shared" si="212"/>
        <v>5260</v>
      </c>
      <c r="AT487" s="36">
        <f t="shared" si="213"/>
        <v>5260</v>
      </c>
      <c r="AU487" s="33"/>
      <c r="AV487" s="33">
        <f t="shared" si="214"/>
        <v>1</v>
      </c>
      <c r="AX487">
        <v>5780</v>
      </c>
      <c r="AY487" s="71">
        <f t="shared" si="215"/>
        <v>-8.9965397923875437E-2</v>
      </c>
    </row>
    <row r="488" spans="1:51" ht="15" customHeight="1" x14ac:dyDescent="0.25">
      <c r="A488">
        <v>50</v>
      </c>
      <c r="B488">
        <v>1300</v>
      </c>
      <c r="C488" t="s">
        <v>2413</v>
      </c>
      <c r="D488" t="s">
        <v>2414</v>
      </c>
      <c r="E488" s="39" t="s">
        <v>753</v>
      </c>
      <c r="F488" s="32">
        <v>12293</v>
      </c>
      <c r="G488" s="43">
        <v>47</v>
      </c>
      <c r="H488" s="47">
        <f t="shared" si="189"/>
        <v>1.6720978579357175</v>
      </c>
      <c r="I488">
        <v>5</v>
      </c>
      <c r="J488">
        <v>35</v>
      </c>
      <c r="K488" s="33">
        <f t="shared" si="190"/>
        <v>14.285700000000002</v>
      </c>
      <c r="L488" s="33">
        <v>59</v>
      </c>
      <c r="M488" s="33">
        <v>96</v>
      </c>
      <c r="N488" s="33">
        <v>83</v>
      </c>
      <c r="O488" s="33">
        <v>93</v>
      </c>
      <c r="P488" s="42">
        <v>58</v>
      </c>
      <c r="Q488" s="43">
        <v>61</v>
      </c>
      <c r="R488" s="40">
        <f t="shared" si="191"/>
        <v>96</v>
      </c>
      <c r="S488" s="34">
        <f t="shared" si="192"/>
        <v>51.04</v>
      </c>
      <c r="T488" s="43">
        <v>56800</v>
      </c>
      <c r="U488" s="43">
        <v>6613400</v>
      </c>
      <c r="V488" s="54">
        <f t="shared" si="193"/>
        <v>0.85886200000000001</v>
      </c>
      <c r="W488" s="32">
        <v>11</v>
      </c>
      <c r="X488">
        <v>49</v>
      </c>
      <c r="Y488">
        <f t="shared" si="194"/>
        <v>22.45</v>
      </c>
      <c r="Z488" s="46">
        <v>53914</v>
      </c>
      <c r="AA488" s="41">
        <v>6000</v>
      </c>
      <c r="AB488" s="33">
        <f t="shared" si="195"/>
        <v>0.42007800000000001</v>
      </c>
      <c r="AC488" s="33" t="str">
        <f t="shared" si="196"/>
        <v/>
      </c>
      <c r="AD488" s="33" t="str">
        <f t="shared" si="197"/>
        <v/>
      </c>
      <c r="AE488" s="62">
        <f t="shared" si="198"/>
        <v>565.81495856726747</v>
      </c>
      <c r="AF488" s="62">
        <f t="shared" si="199"/>
        <v>0</v>
      </c>
      <c r="AG488" s="62">
        <f t="shared" si="200"/>
        <v>0</v>
      </c>
      <c r="AH488" s="62" t="str">
        <f t="shared" si="201"/>
        <v/>
      </c>
      <c r="AI488" s="33" t="str">
        <f t="shared" si="202"/>
        <v/>
      </c>
      <c r="AJ488" s="33" t="str">
        <f t="shared" si="203"/>
        <v/>
      </c>
      <c r="AK488" s="34">
        <f t="shared" si="204"/>
        <v>565.80999999999995</v>
      </c>
      <c r="AL488" s="34">
        <f t="shared" si="205"/>
        <v>602.58000000000004</v>
      </c>
      <c r="AM488" s="32">
        <f t="shared" si="206"/>
        <v>5673</v>
      </c>
      <c r="AN488" s="35">
        <f t="shared" si="207"/>
        <v>5.3758495219872974E-3</v>
      </c>
      <c r="AO488" s="32">
        <f t="shared" si="208"/>
        <v>-35.588123835555912</v>
      </c>
      <c r="AP488" s="32">
        <f t="shared" si="209"/>
        <v>5673</v>
      </c>
      <c r="AQ488" s="32">
        <f t="shared" si="210"/>
        <v>470</v>
      </c>
      <c r="AR488" s="32">
        <f t="shared" si="211"/>
        <v>300</v>
      </c>
      <c r="AS488" s="32">
        <f t="shared" si="212"/>
        <v>11993</v>
      </c>
      <c r="AT488" s="36">
        <f t="shared" si="213"/>
        <v>11993</v>
      </c>
      <c r="AU488" s="33"/>
      <c r="AV488" s="33">
        <f t="shared" si="214"/>
        <v>1</v>
      </c>
      <c r="AX488">
        <v>12293</v>
      </c>
      <c r="AY488" s="71">
        <f t="shared" si="215"/>
        <v>-2.4404132433092005E-2</v>
      </c>
    </row>
    <row r="489" spans="1:51" ht="15" customHeight="1" x14ac:dyDescent="0.25">
      <c r="A489">
        <v>50</v>
      </c>
      <c r="B489">
        <v>1400</v>
      </c>
      <c r="C489" t="s">
        <v>2503</v>
      </c>
      <c r="D489" t="s">
        <v>2504</v>
      </c>
      <c r="E489" s="39" t="s">
        <v>798</v>
      </c>
      <c r="F489" s="32">
        <v>41352</v>
      </c>
      <c r="G489" s="43">
        <v>163</v>
      </c>
      <c r="H489" s="47">
        <f t="shared" si="189"/>
        <v>2.2121876044039577</v>
      </c>
      <c r="I489">
        <v>30</v>
      </c>
      <c r="J489">
        <v>62</v>
      </c>
      <c r="K489" s="33">
        <f t="shared" si="190"/>
        <v>48.387099999999997</v>
      </c>
      <c r="L489" s="33">
        <v>189</v>
      </c>
      <c r="M489" s="33">
        <v>176</v>
      </c>
      <c r="N489" s="33">
        <v>170</v>
      </c>
      <c r="O489" s="33">
        <v>196</v>
      </c>
      <c r="P489" s="42">
        <v>151</v>
      </c>
      <c r="Q489" s="43">
        <v>164</v>
      </c>
      <c r="R489" s="40">
        <f t="shared" si="191"/>
        <v>196</v>
      </c>
      <c r="S489" s="34">
        <f t="shared" si="192"/>
        <v>16.84</v>
      </c>
      <c r="T489" s="43">
        <v>1197200</v>
      </c>
      <c r="U489" s="43">
        <v>13849200</v>
      </c>
      <c r="V489" s="54">
        <f t="shared" si="193"/>
        <v>8.6445430000000005</v>
      </c>
      <c r="W489" s="32">
        <v>11</v>
      </c>
      <c r="X489">
        <v>185</v>
      </c>
      <c r="Y489">
        <f t="shared" si="194"/>
        <v>5.95</v>
      </c>
      <c r="Z489" s="46">
        <v>125789</v>
      </c>
      <c r="AA489" s="41">
        <v>43994</v>
      </c>
      <c r="AB489" s="33">
        <f t="shared" si="195"/>
        <v>0.42007800000000001</v>
      </c>
      <c r="AC489" s="33" t="str">
        <f t="shared" si="196"/>
        <v/>
      </c>
      <c r="AD489" s="33" t="str">
        <f t="shared" si="197"/>
        <v/>
      </c>
      <c r="AE489" s="62">
        <f t="shared" si="198"/>
        <v>685.10836149793295</v>
      </c>
      <c r="AF489" s="62">
        <f t="shared" si="199"/>
        <v>0</v>
      </c>
      <c r="AG489" s="62">
        <f t="shared" si="200"/>
        <v>0</v>
      </c>
      <c r="AH489" s="62" t="str">
        <f t="shared" si="201"/>
        <v/>
      </c>
      <c r="AI489" s="33" t="str">
        <f t="shared" si="202"/>
        <v/>
      </c>
      <c r="AJ489" s="33" t="str">
        <f t="shared" si="203"/>
        <v/>
      </c>
      <c r="AK489" s="34">
        <f t="shared" si="204"/>
        <v>685.11</v>
      </c>
      <c r="AL489" s="34">
        <f t="shared" si="205"/>
        <v>729.64</v>
      </c>
      <c r="AM489" s="32">
        <f t="shared" si="206"/>
        <v>66090</v>
      </c>
      <c r="AN489" s="35">
        <f t="shared" si="207"/>
        <v>5.3758495219872974E-3</v>
      </c>
      <c r="AO489" s="32">
        <f t="shared" si="208"/>
        <v>132.98776547492176</v>
      </c>
      <c r="AP489" s="32">
        <f t="shared" si="209"/>
        <v>41485</v>
      </c>
      <c r="AQ489" s="32">
        <f t="shared" si="210"/>
        <v>1630</v>
      </c>
      <c r="AR489" s="32">
        <f t="shared" si="211"/>
        <v>2199.7000000000003</v>
      </c>
      <c r="AS489" s="32">
        <f t="shared" si="212"/>
        <v>39722</v>
      </c>
      <c r="AT489" s="36">
        <f t="shared" si="213"/>
        <v>41485</v>
      </c>
      <c r="AU489" s="33"/>
      <c r="AV489" s="33">
        <f t="shared" si="214"/>
        <v>1</v>
      </c>
      <c r="AX489">
        <v>41352</v>
      </c>
      <c r="AY489" s="71">
        <f t="shared" si="215"/>
        <v>3.2162894176823368E-3</v>
      </c>
    </row>
    <row r="490" spans="1:51" ht="15" customHeight="1" x14ac:dyDescent="0.25">
      <c r="A490">
        <v>50</v>
      </c>
      <c r="B490">
        <v>1500</v>
      </c>
      <c r="C490" t="s">
        <v>1885</v>
      </c>
      <c r="D490" t="s">
        <v>1886</v>
      </c>
      <c r="E490" s="39" t="s">
        <v>490</v>
      </c>
      <c r="F490" s="32">
        <v>55310</v>
      </c>
      <c r="G490" s="43">
        <v>144</v>
      </c>
      <c r="H490" s="47">
        <f t="shared" si="189"/>
        <v>2.1583624920952498</v>
      </c>
      <c r="I490">
        <v>33</v>
      </c>
      <c r="J490">
        <v>77</v>
      </c>
      <c r="K490" s="33">
        <f t="shared" si="190"/>
        <v>42.857099999999996</v>
      </c>
      <c r="L490" s="33">
        <v>328</v>
      </c>
      <c r="M490" s="33">
        <v>253</v>
      </c>
      <c r="N490" s="33">
        <v>206</v>
      </c>
      <c r="O490" s="33">
        <v>189</v>
      </c>
      <c r="P490" s="42">
        <v>176</v>
      </c>
      <c r="Q490" s="43">
        <v>144</v>
      </c>
      <c r="R490" s="40">
        <f t="shared" si="191"/>
        <v>328</v>
      </c>
      <c r="S490" s="34">
        <f t="shared" si="192"/>
        <v>56.1</v>
      </c>
      <c r="T490" s="43">
        <v>1172200</v>
      </c>
      <c r="U490" s="43">
        <v>8980100</v>
      </c>
      <c r="V490" s="54">
        <f t="shared" si="193"/>
        <v>13.053307</v>
      </c>
      <c r="W490" s="32">
        <v>39</v>
      </c>
      <c r="X490">
        <v>122</v>
      </c>
      <c r="Y490">
        <f t="shared" si="194"/>
        <v>31.97</v>
      </c>
      <c r="Z490" s="46">
        <v>92516</v>
      </c>
      <c r="AA490" s="41">
        <v>30000</v>
      </c>
      <c r="AB490" s="33">
        <f t="shared" si="195"/>
        <v>0.42007800000000001</v>
      </c>
      <c r="AC490" s="33" t="str">
        <f t="shared" si="196"/>
        <v/>
      </c>
      <c r="AD490" s="33" t="str">
        <f t="shared" si="197"/>
        <v/>
      </c>
      <c r="AE490" s="62">
        <f t="shared" si="198"/>
        <v>673.2196321665225</v>
      </c>
      <c r="AF490" s="62">
        <f t="shared" si="199"/>
        <v>0</v>
      </c>
      <c r="AG490" s="62">
        <f t="shared" si="200"/>
        <v>0</v>
      </c>
      <c r="AH490" s="62" t="str">
        <f t="shared" si="201"/>
        <v/>
      </c>
      <c r="AI490" s="33" t="str">
        <f t="shared" si="202"/>
        <v/>
      </c>
      <c r="AJ490" s="33" t="str">
        <f t="shared" si="203"/>
        <v/>
      </c>
      <c r="AK490" s="34">
        <f t="shared" si="204"/>
        <v>673.22</v>
      </c>
      <c r="AL490" s="34">
        <f t="shared" si="205"/>
        <v>716.97</v>
      </c>
      <c r="AM490" s="32">
        <f t="shared" si="206"/>
        <v>64380</v>
      </c>
      <c r="AN490" s="35">
        <f t="shared" si="207"/>
        <v>5.3758495219872974E-3</v>
      </c>
      <c r="AO490" s="32">
        <f t="shared" si="208"/>
        <v>48.75895516442479</v>
      </c>
      <c r="AP490" s="32">
        <f t="shared" si="209"/>
        <v>55359</v>
      </c>
      <c r="AQ490" s="32">
        <f t="shared" si="210"/>
        <v>1440</v>
      </c>
      <c r="AR490" s="32">
        <f t="shared" si="211"/>
        <v>1500</v>
      </c>
      <c r="AS490" s="32">
        <f t="shared" si="212"/>
        <v>53870</v>
      </c>
      <c r="AT490" s="36">
        <f t="shared" si="213"/>
        <v>55359</v>
      </c>
      <c r="AU490" s="33"/>
      <c r="AV490" s="33">
        <f t="shared" si="214"/>
        <v>1</v>
      </c>
      <c r="AX490">
        <v>55310</v>
      </c>
      <c r="AY490" s="71">
        <f t="shared" si="215"/>
        <v>8.8591574760441146E-4</v>
      </c>
    </row>
    <row r="491" spans="1:51" ht="15" customHeight="1" x14ac:dyDescent="0.25">
      <c r="A491">
        <v>50</v>
      </c>
      <c r="B491">
        <v>1600</v>
      </c>
      <c r="C491" t="s">
        <v>2173</v>
      </c>
      <c r="D491" t="s">
        <v>2174</v>
      </c>
      <c r="E491" s="39" t="s">
        <v>634</v>
      </c>
      <c r="F491" s="32">
        <v>97278</v>
      </c>
      <c r="G491" s="43">
        <v>463</v>
      </c>
      <c r="H491" s="47">
        <f t="shared" si="189"/>
        <v>2.6655809910179533</v>
      </c>
      <c r="I491">
        <v>39</v>
      </c>
      <c r="J491">
        <v>175</v>
      </c>
      <c r="K491" s="33">
        <f t="shared" si="190"/>
        <v>22.285699999999999</v>
      </c>
      <c r="L491" s="33">
        <v>197</v>
      </c>
      <c r="M491" s="33">
        <v>285</v>
      </c>
      <c r="N491" s="33">
        <v>288</v>
      </c>
      <c r="O491" s="33">
        <v>355</v>
      </c>
      <c r="P491" s="42">
        <v>442</v>
      </c>
      <c r="Q491" s="43">
        <v>458</v>
      </c>
      <c r="R491" s="40">
        <f t="shared" si="191"/>
        <v>458</v>
      </c>
      <c r="S491" s="34">
        <f t="shared" si="192"/>
        <v>0</v>
      </c>
      <c r="T491" s="43">
        <v>6542900</v>
      </c>
      <c r="U491" s="43">
        <v>51779500</v>
      </c>
      <c r="V491" s="54">
        <f t="shared" si="193"/>
        <v>12.636082</v>
      </c>
      <c r="W491" s="32">
        <v>62</v>
      </c>
      <c r="X491">
        <v>476</v>
      </c>
      <c r="Y491">
        <f t="shared" si="194"/>
        <v>13.03</v>
      </c>
      <c r="Z491" s="46">
        <v>490851</v>
      </c>
      <c r="AA491" s="41">
        <v>193482</v>
      </c>
      <c r="AB491" s="33">
        <f t="shared" si="195"/>
        <v>0.42007800000000001</v>
      </c>
      <c r="AC491" s="33" t="str">
        <f t="shared" si="196"/>
        <v/>
      </c>
      <c r="AD491" s="33" t="str">
        <f t="shared" si="197"/>
        <v/>
      </c>
      <c r="AE491" s="62">
        <f t="shared" si="198"/>
        <v>785.25253255307246</v>
      </c>
      <c r="AF491" s="62">
        <f t="shared" si="199"/>
        <v>0</v>
      </c>
      <c r="AG491" s="62">
        <f t="shared" si="200"/>
        <v>0</v>
      </c>
      <c r="AH491" s="62" t="str">
        <f t="shared" si="201"/>
        <v/>
      </c>
      <c r="AI491" s="33" t="str">
        <f t="shared" si="202"/>
        <v/>
      </c>
      <c r="AJ491" s="33" t="str">
        <f t="shared" si="203"/>
        <v/>
      </c>
      <c r="AK491" s="34">
        <f t="shared" si="204"/>
        <v>785.25</v>
      </c>
      <c r="AL491" s="34">
        <f t="shared" si="205"/>
        <v>836.29</v>
      </c>
      <c r="AM491" s="32">
        <f t="shared" si="206"/>
        <v>181007</v>
      </c>
      <c r="AN491" s="35">
        <f t="shared" si="207"/>
        <v>5.3758495219872974E-3</v>
      </c>
      <c r="AO491" s="32">
        <f t="shared" si="208"/>
        <v>450.1145046264744</v>
      </c>
      <c r="AP491" s="32">
        <f t="shared" si="209"/>
        <v>97728</v>
      </c>
      <c r="AQ491" s="32">
        <f t="shared" si="210"/>
        <v>4630</v>
      </c>
      <c r="AR491" s="32">
        <f t="shared" si="211"/>
        <v>9674.1</v>
      </c>
      <c r="AS491" s="32">
        <f t="shared" si="212"/>
        <v>92648</v>
      </c>
      <c r="AT491" s="36">
        <f t="shared" si="213"/>
        <v>97728</v>
      </c>
      <c r="AU491" s="33"/>
      <c r="AV491" s="33">
        <f t="shared" si="214"/>
        <v>1</v>
      </c>
      <c r="AX491">
        <v>97278</v>
      </c>
      <c r="AY491" s="71">
        <f t="shared" si="215"/>
        <v>4.6259174736322708E-3</v>
      </c>
    </row>
    <row r="492" spans="1:51" ht="15" customHeight="1" x14ac:dyDescent="0.25">
      <c r="A492">
        <v>51</v>
      </c>
      <c r="B492">
        <v>100</v>
      </c>
      <c r="C492" t="s">
        <v>965</v>
      </c>
      <c r="D492" t="s">
        <v>966</v>
      </c>
      <c r="E492" s="39" t="s">
        <v>32</v>
      </c>
      <c r="F492" s="32">
        <v>21559</v>
      </c>
      <c r="G492" s="43">
        <v>113</v>
      </c>
      <c r="H492" s="47">
        <f t="shared" si="189"/>
        <v>2.0530784434834195</v>
      </c>
      <c r="I492">
        <v>32</v>
      </c>
      <c r="J492">
        <v>66</v>
      </c>
      <c r="K492" s="33">
        <f t="shared" si="190"/>
        <v>48.4848</v>
      </c>
      <c r="L492" s="33">
        <v>203</v>
      </c>
      <c r="M492" s="33">
        <v>201</v>
      </c>
      <c r="N492" s="33">
        <v>150</v>
      </c>
      <c r="O492" s="33">
        <v>146</v>
      </c>
      <c r="P492" s="42">
        <v>147</v>
      </c>
      <c r="Q492" s="43">
        <v>111</v>
      </c>
      <c r="R492" s="40">
        <f t="shared" si="191"/>
        <v>203</v>
      </c>
      <c r="S492" s="34">
        <f t="shared" si="192"/>
        <v>44.33</v>
      </c>
      <c r="T492" s="43">
        <v>1912800</v>
      </c>
      <c r="U492" s="43">
        <v>13288659</v>
      </c>
      <c r="V492" s="54">
        <f t="shared" si="193"/>
        <v>14.394228999999999</v>
      </c>
      <c r="W492" s="32">
        <v>27</v>
      </c>
      <c r="X492">
        <v>101</v>
      </c>
      <c r="Y492">
        <f t="shared" si="194"/>
        <v>26.73</v>
      </c>
      <c r="Z492" s="46">
        <v>157969</v>
      </c>
      <c r="AA492" s="41">
        <v>63103</v>
      </c>
      <c r="AB492" s="33">
        <f t="shared" si="195"/>
        <v>0.42007800000000001</v>
      </c>
      <c r="AC492" s="33" t="str">
        <f t="shared" si="196"/>
        <v/>
      </c>
      <c r="AD492" s="33" t="str">
        <f t="shared" si="197"/>
        <v/>
      </c>
      <c r="AE492" s="62">
        <f t="shared" si="198"/>
        <v>649.96480736128728</v>
      </c>
      <c r="AF492" s="62">
        <f t="shared" si="199"/>
        <v>0</v>
      </c>
      <c r="AG492" s="62">
        <f t="shared" si="200"/>
        <v>0</v>
      </c>
      <c r="AH492" s="62" t="str">
        <f t="shared" si="201"/>
        <v/>
      </c>
      <c r="AI492" s="33" t="str">
        <f t="shared" si="202"/>
        <v/>
      </c>
      <c r="AJ492" s="33" t="str">
        <f t="shared" si="203"/>
        <v/>
      </c>
      <c r="AK492" s="34">
        <f t="shared" si="204"/>
        <v>649.96</v>
      </c>
      <c r="AL492" s="34">
        <f t="shared" si="205"/>
        <v>692.2</v>
      </c>
      <c r="AM492" s="32">
        <f t="shared" si="206"/>
        <v>11859</v>
      </c>
      <c r="AN492" s="35">
        <f t="shared" si="207"/>
        <v>5.3758495219872974E-3</v>
      </c>
      <c r="AO492" s="32">
        <f t="shared" si="208"/>
        <v>-52.145740363276786</v>
      </c>
      <c r="AP492" s="32">
        <f t="shared" si="209"/>
        <v>11859</v>
      </c>
      <c r="AQ492" s="32">
        <f t="shared" si="210"/>
        <v>1130</v>
      </c>
      <c r="AR492" s="32">
        <f t="shared" si="211"/>
        <v>3155.15</v>
      </c>
      <c r="AS492" s="32">
        <f t="shared" si="212"/>
        <v>20429</v>
      </c>
      <c r="AT492" s="36">
        <f t="shared" si="213"/>
        <v>20429</v>
      </c>
      <c r="AU492" s="33"/>
      <c r="AV492" s="33">
        <f t="shared" si="214"/>
        <v>1</v>
      </c>
      <c r="AX492">
        <v>21559</v>
      </c>
      <c r="AY492" s="71">
        <f t="shared" si="215"/>
        <v>-5.2414304930655409E-2</v>
      </c>
    </row>
    <row r="493" spans="1:51" ht="15" customHeight="1" x14ac:dyDescent="0.25">
      <c r="A493">
        <v>51</v>
      </c>
      <c r="B493">
        <v>200</v>
      </c>
      <c r="C493" t="s">
        <v>1159</v>
      </c>
      <c r="D493" t="s">
        <v>1160</v>
      </c>
      <c r="E493" s="39" t="s">
        <v>129</v>
      </c>
      <c r="F493" s="32">
        <v>73556</v>
      </c>
      <c r="G493" s="43">
        <v>269</v>
      </c>
      <c r="H493" s="47">
        <f t="shared" si="189"/>
        <v>2.4297522800024081</v>
      </c>
      <c r="I493">
        <v>22</v>
      </c>
      <c r="J493">
        <v>127</v>
      </c>
      <c r="K493" s="33">
        <f t="shared" si="190"/>
        <v>17.322800000000001</v>
      </c>
      <c r="L493" s="33">
        <v>319</v>
      </c>
      <c r="M493" s="33">
        <v>344</v>
      </c>
      <c r="N493" s="33">
        <v>316</v>
      </c>
      <c r="O493" s="33">
        <v>276</v>
      </c>
      <c r="P493" s="42">
        <v>270</v>
      </c>
      <c r="Q493" s="43">
        <v>279</v>
      </c>
      <c r="R493" s="40">
        <f t="shared" si="191"/>
        <v>344</v>
      </c>
      <c r="S493" s="34">
        <f t="shared" si="192"/>
        <v>21.8</v>
      </c>
      <c r="T493" s="43">
        <v>6049300</v>
      </c>
      <c r="U493" s="43">
        <v>18816926</v>
      </c>
      <c r="V493" s="54">
        <f t="shared" si="193"/>
        <v>32.148184000000001</v>
      </c>
      <c r="W493" s="32">
        <v>42</v>
      </c>
      <c r="X493">
        <v>322</v>
      </c>
      <c r="Y493">
        <f t="shared" si="194"/>
        <v>13.04</v>
      </c>
      <c r="Z493" s="46">
        <v>255410</v>
      </c>
      <c r="AA493" s="41">
        <v>138281</v>
      </c>
      <c r="AB493" s="33">
        <f t="shared" si="195"/>
        <v>0.42007800000000001</v>
      </c>
      <c r="AC493" s="33" t="str">
        <f t="shared" si="196"/>
        <v/>
      </c>
      <c r="AD493" s="33" t="str">
        <f t="shared" si="197"/>
        <v/>
      </c>
      <c r="AE493" s="62">
        <f t="shared" si="198"/>
        <v>733.16339435009183</v>
      </c>
      <c r="AF493" s="62">
        <f t="shared" si="199"/>
        <v>0</v>
      </c>
      <c r="AG493" s="62">
        <f t="shared" si="200"/>
        <v>0</v>
      </c>
      <c r="AH493" s="62" t="str">
        <f t="shared" si="201"/>
        <v/>
      </c>
      <c r="AI493" s="33" t="str">
        <f t="shared" si="202"/>
        <v/>
      </c>
      <c r="AJ493" s="33" t="str">
        <f t="shared" si="203"/>
        <v/>
      </c>
      <c r="AK493" s="34">
        <f t="shared" si="204"/>
        <v>733.16</v>
      </c>
      <c r="AL493" s="34">
        <f t="shared" si="205"/>
        <v>780.81</v>
      </c>
      <c r="AM493" s="32">
        <f t="shared" si="206"/>
        <v>102746</v>
      </c>
      <c r="AN493" s="35">
        <f t="shared" si="207"/>
        <v>5.3758495219872974E-3</v>
      </c>
      <c r="AO493" s="32">
        <f t="shared" si="208"/>
        <v>156.92104754680921</v>
      </c>
      <c r="AP493" s="32">
        <f t="shared" si="209"/>
        <v>73713</v>
      </c>
      <c r="AQ493" s="32">
        <f t="shared" si="210"/>
        <v>2690</v>
      </c>
      <c r="AR493" s="32">
        <f t="shared" si="211"/>
        <v>6914.05</v>
      </c>
      <c r="AS493" s="32">
        <f t="shared" si="212"/>
        <v>70866</v>
      </c>
      <c r="AT493" s="36">
        <f t="shared" si="213"/>
        <v>73713</v>
      </c>
      <c r="AU493" s="33"/>
      <c r="AV493" s="33">
        <f t="shared" si="214"/>
        <v>1</v>
      </c>
      <c r="AX493">
        <v>73556</v>
      </c>
      <c r="AY493" s="71">
        <f t="shared" si="215"/>
        <v>2.1344281907662191E-3</v>
      </c>
    </row>
    <row r="494" spans="1:51" ht="15" customHeight="1" x14ac:dyDescent="0.25">
      <c r="A494">
        <v>51</v>
      </c>
      <c r="B494">
        <v>300</v>
      </c>
      <c r="C494" t="s">
        <v>1259</v>
      </c>
      <c r="D494" t="s">
        <v>1260</v>
      </c>
      <c r="E494" s="39" t="s">
        <v>178</v>
      </c>
      <c r="F494" s="32">
        <v>78216</v>
      </c>
      <c r="G494" s="43">
        <v>215</v>
      </c>
      <c r="H494" s="47">
        <f t="shared" si="189"/>
        <v>2.3324384599156054</v>
      </c>
      <c r="I494">
        <v>50</v>
      </c>
      <c r="J494">
        <v>135</v>
      </c>
      <c r="K494" s="33">
        <f t="shared" si="190"/>
        <v>37.036999999999999</v>
      </c>
      <c r="L494" s="33">
        <v>368</v>
      </c>
      <c r="M494" s="33">
        <v>359</v>
      </c>
      <c r="N494" s="33">
        <v>303</v>
      </c>
      <c r="O494" s="33">
        <v>225</v>
      </c>
      <c r="P494" s="42">
        <v>233</v>
      </c>
      <c r="Q494" s="43">
        <v>224</v>
      </c>
      <c r="R494" s="40">
        <f t="shared" si="191"/>
        <v>368</v>
      </c>
      <c r="S494" s="34">
        <f t="shared" si="192"/>
        <v>41.58</v>
      </c>
      <c r="T494" s="43">
        <v>1566300</v>
      </c>
      <c r="U494" s="43">
        <v>14000289</v>
      </c>
      <c r="V494" s="54">
        <f t="shared" si="193"/>
        <v>11.187626</v>
      </c>
      <c r="W494" s="32">
        <v>94</v>
      </c>
      <c r="X494">
        <v>242</v>
      </c>
      <c r="Y494">
        <f t="shared" si="194"/>
        <v>38.840000000000003</v>
      </c>
      <c r="Z494" s="46">
        <v>176283</v>
      </c>
      <c r="AA494" s="41">
        <v>142527</v>
      </c>
      <c r="AB494" s="33">
        <f t="shared" si="195"/>
        <v>0.42007800000000001</v>
      </c>
      <c r="AC494" s="33" t="str">
        <f t="shared" si="196"/>
        <v/>
      </c>
      <c r="AD494" s="33" t="str">
        <f t="shared" si="197"/>
        <v/>
      </c>
      <c r="AE494" s="62">
        <f t="shared" si="198"/>
        <v>711.66900971077916</v>
      </c>
      <c r="AF494" s="62">
        <f t="shared" si="199"/>
        <v>0</v>
      </c>
      <c r="AG494" s="62">
        <f t="shared" si="200"/>
        <v>0</v>
      </c>
      <c r="AH494" s="62" t="str">
        <f t="shared" si="201"/>
        <v/>
      </c>
      <c r="AI494" s="33" t="str">
        <f t="shared" si="202"/>
        <v/>
      </c>
      <c r="AJ494" s="33" t="str">
        <f t="shared" si="203"/>
        <v/>
      </c>
      <c r="AK494" s="34">
        <f t="shared" si="204"/>
        <v>711.67</v>
      </c>
      <c r="AL494" s="34">
        <f t="shared" si="205"/>
        <v>757.92</v>
      </c>
      <c r="AM494" s="32">
        <f t="shared" si="206"/>
        <v>88900</v>
      </c>
      <c r="AN494" s="35">
        <f t="shared" si="207"/>
        <v>5.3758495219872974E-3</v>
      </c>
      <c r="AO494" s="32">
        <f t="shared" si="208"/>
        <v>57.435576292912287</v>
      </c>
      <c r="AP494" s="32">
        <f t="shared" si="209"/>
        <v>78273</v>
      </c>
      <c r="AQ494" s="32">
        <f t="shared" si="210"/>
        <v>2150</v>
      </c>
      <c r="AR494" s="32">
        <f t="shared" si="211"/>
        <v>7126.35</v>
      </c>
      <c r="AS494" s="32">
        <f t="shared" si="212"/>
        <v>76066</v>
      </c>
      <c r="AT494" s="36">
        <f t="shared" si="213"/>
        <v>78273</v>
      </c>
      <c r="AU494" s="33"/>
      <c r="AV494" s="33">
        <f t="shared" si="214"/>
        <v>1</v>
      </c>
      <c r="AX494">
        <v>78216</v>
      </c>
      <c r="AY494" s="71">
        <f t="shared" si="215"/>
        <v>7.2875115065971152E-4</v>
      </c>
    </row>
    <row r="495" spans="1:51" ht="15" customHeight="1" x14ac:dyDescent="0.25">
      <c r="A495">
        <v>51</v>
      </c>
      <c r="B495">
        <v>400</v>
      </c>
      <c r="C495" t="s">
        <v>1323</v>
      </c>
      <c r="D495" t="s">
        <v>1324</v>
      </c>
      <c r="E495" s="39" t="s">
        <v>210</v>
      </c>
      <c r="F495" s="32">
        <v>8423</v>
      </c>
      <c r="G495" s="43">
        <v>57</v>
      </c>
      <c r="H495" s="47">
        <f t="shared" si="189"/>
        <v>1.7558748556724915</v>
      </c>
      <c r="I495">
        <v>25</v>
      </c>
      <c r="J495">
        <v>36</v>
      </c>
      <c r="K495" s="33">
        <f t="shared" si="190"/>
        <v>69.444400000000002</v>
      </c>
      <c r="L495" s="33">
        <v>104</v>
      </c>
      <c r="M495" s="33">
        <v>87</v>
      </c>
      <c r="N495" s="33">
        <v>60</v>
      </c>
      <c r="O495" s="33">
        <v>67</v>
      </c>
      <c r="P495" s="42">
        <v>57</v>
      </c>
      <c r="Q495" s="43">
        <v>58</v>
      </c>
      <c r="R495" s="40">
        <f t="shared" si="191"/>
        <v>104</v>
      </c>
      <c r="S495" s="34">
        <f t="shared" si="192"/>
        <v>45.19</v>
      </c>
      <c r="T495" s="43">
        <v>2712600</v>
      </c>
      <c r="U495" s="43">
        <v>5808615</v>
      </c>
      <c r="V495" s="54">
        <f t="shared" si="193"/>
        <v>46.699601000000001</v>
      </c>
      <c r="W495" s="32">
        <v>22</v>
      </c>
      <c r="X495">
        <v>40</v>
      </c>
      <c r="Y495">
        <f t="shared" si="194"/>
        <v>55</v>
      </c>
      <c r="Z495" s="46">
        <v>76424</v>
      </c>
      <c r="AA495" s="41">
        <v>31001</v>
      </c>
      <c r="AB495" s="33">
        <f t="shared" si="195"/>
        <v>0.42007800000000001</v>
      </c>
      <c r="AC495" s="33" t="str">
        <f t="shared" si="196"/>
        <v/>
      </c>
      <c r="AD495" s="33" t="str">
        <f t="shared" si="197"/>
        <v/>
      </c>
      <c r="AE495" s="62">
        <f t="shared" si="198"/>
        <v>584.31937049637293</v>
      </c>
      <c r="AF495" s="62">
        <f t="shared" si="199"/>
        <v>0</v>
      </c>
      <c r="AG495" s="62">
        <f t="shared" si="200"/>
        <v>0</v>
      </c>
      <c r="AH495" s="62" t="str">
        <f t="shared" si="201"/>
        <v/>
      </c>
      <c r="AI495" s="33" t="str">
        <f t="shared" si="202"/>
        <v/>
      </c>
      <c r="AJ495" s="33" t="str">
        <f t="shared" si="203"/>
        <v/>
      </c>
      <c r="AK495" s="34">
        <f t="shared" si="204"/>
        <v>584.32000000000005</v>
      </c>
      <c r="AL495" s="34">
        <f t="shared" si="205"/>
        <v>622.29999999999995</v>
      </c>
      <c r="AM495" s="32">
        <f t="shared" si="206"/>
        <v>3367</v>
      </c>
      <c r="AN495" s="35">
        <f t="shared" si="207"/>
        <v>5.3758495219872974E-3</v>
      </c>
      <c r="AO495" s="32">
        <f t="shared" si="208"/>
        <v>-27.180295183167775</v>
      </c>
      <c r="AP495" s="32">
        <f t="shared" si="209"/>
        <v>3367</v>
      </c>
      <c r="AQ495" s="32">
        <f t="shared" si="210"/>
        <v>570</v>
      </c>
      <c r="AR495" s="32">
        <f t="shared" si="211"/>
        <v>1550.0500000000002</v>
      </c>
      <c r="AS495" s="32">
        <f t="shared" si="212"/>
        <v>7853</v>
      </c>
      <c r="AT495" s="36">
        <f t="shared" si="213"/>
        <v>7853</v>
      </c>
      <c r="AU495" s="33"/>
      <c r="AV495" s="33">
        <f t="shared" si="214"/>
        <v>1</v>
      </c>
      <c r="AX495">
        <v>8423</v>
      </c>
      <c r="AY495" s="71">
        <f t="shared" si="215"/>
        <v>-6.7671850884482965E-2</v>
      </c>
    </row>
    <row r="496" spans="1:51" ht="15" customHeight="1" x14ac:dyDescent="0.25">
      <c r="A496">
        <v>51</v>
      </c>
      <c r="B496">
        <v>500</v>
      </c>
      <c r="C496" t="s">
        <v>1471</v>
      </c>
      <c r="D496" t="s">
        <v>1472</v>
      </c>
      <c r="E496" s="39" t="s">
        <v>283</v>
      </c>
      <c r="F496" s="32">
        <v>557187</v>
      </c>
      <c r="G496" s="43">
        <v>1345</v>
      </c>
      <c r="H496" s="47">
        <f t="shared" si="189"/>
        <v>3.1287222843384268</v>
      </c>
      <c r="I496">
        <v>120</v>
      </c>
      <c r="J496">
        <v>645</v>
      </c>
      <c r="K496" s="33">
        <f t="shared" si="190"/>
        <v>18.604699999999998</v>
      </c>
      <c r="L496" s="33">
        <v>1226</v>
      </c>
      <c r="M496" s="33">
        <v>1308</v>
      </c>
      <c r="N496" s="33">
        <v>1212</v>
      </c>
      <c r="O496" s="33">
        <v>1283</v>
      </c>
      <c r="P496" s="40">
        <v>1318</v>
      </c>
      <c r="Q496" s="43">
        <v>1371</v>
      </c>
      <c r="R496" s="40">
        <f t="shared" si="191"/>
        <v>1371</v>
      </c>
      <c r="S496" s="34">
        <f t="shared" si="192"/>
        <v>1.9</v>
      </c>
      <c r="T496" s="43">
        <v>6529900</v>
      </c>
      <c r="U496" s="43">
        <v>95351012</v>
      </c>
      <c r="V496" s="54">
        <f t="shared" si="193"/>
        <v>6.8482760000000003</v>
      </c>
      <c r="W496" s="32">
        <v>331</v>
      </c>
      <c r="X496">
        <v>1348</v>
      </c>
      <c r="Y496">
        <f t="shared" si="194"/>
        <v>24.55</v>
      </c>
      <c r="Z496" s="46">
        <v>1070624</v>
      </c>
      <c r="AA496" s="41">
        <v>568058</v>
      </c>
      <c r="AB496" s="33">
        <f t="shared" si="195"/>
        <v>0.42007800000000001</v>
      </c>
      <c r="AC496" s="33" t="str">
        <f t="shared" si="196"/>
        <v/>
      </c>
      <c r="AD496" s="33" t="str">
        <f t="shared" si="197"/>
        <v/>
      </c>
      <c r="AE496" s="62">
        <f t="shared" si="198"/>
        <v>887.54979199781872</v>
      </c>
      <c r="AF496" s="62">
        <f t="shared" si="199"/>
        <v>0</v>
      </c>
      <c r="AG496" s="62">
        <f t="shared" si="200"/>
        <v>0</v>
      </c>
      <c r="AH496" s="62" t="str">
        <f t="shared" si="201"/>
        <v/>
      </c>
      <c r="AI496" s="33" t="str">
        <f t="shared" si="202"/>
        <v/>
      </c>
      <c r="AJ496" s="33" t="str">
        <f t="shared" si="203"/>
        <v/>
      </c>
      <c r="AK496" s="34">
        <f t="shared" si="204"/>
        <v>887.55</v>
      </c>
      <c r="AL496" s="34">
        <f t="shared" si="205"/>
        <v>945.23</v>
      </c>
      <c r="AM496" s="32">
        <f t="shared" si="206"/>
        <v>821589</v>
      </c>
      <c r="AN496" s="35">
        <f t="shared" si="207"/>
        <v>5.3758495219872974E-3</v>
      </c>
      <c r="AO496" s="32">
        <f t="shared" si="208"/>
        <v>1421.3853653124854</v>
      </c>
      <c r="AP496" s="32">
        <f t="shared" si="209"/>
        <v>558608</v>
      </c>
      <c r="AQ496" s="32">
        <f t="shared" si="210"/>
        <v>13450</v>
      </c>
      <c r="AR496" s="32">
        <f t="shared" si="211"/>
        <v>28402.9</v>
      </c>
      <c r="AS496" s="32">
        <f t="shared" si="212"/>
        <v>543737</v>
      </c>
      <c r="AT496" s="36">
        <f t="shared" si="213"/>
        <v>558608</v>
      </c>
      <c r="AU496" s="33"/>
      <c r="AV496" s="33">
        <f t="shared" si="214"/>
        <v>1</v>
      </c>
      <c r="AX496">
        <v>557187</v>
      </c>
      <c r="AY496" s="71">
        <f t="shared" si="215"/>
        <v>2.5503107574297319E-3</v>
      </c>
    </row>
    <row r="497" spans="1:51" ht="15" customHeight="1" x14ac:dyDescent="0.25">
      <c r="A497">
        <v>51</v>
      </c>
      <c r="B497">
        <v>600</v>
      </c>
      <c r="C497" t="s">
        <v>1557</v>
      </c>
      <c r="D497" t="s">
        <v>1558</v>
      </c>
      <c r="E497" s="39" t="s">
        <v>326</v>
      </c>
      <c r="F497" s="32">
        <v>9235</v>
      </c>
      <c r="G497" s="43">
        <v>62</v>
      </c>
      <c r="H497" s="47">
        <f t="shared" si="189"/>
        <v>1.7923916894982539</v>
      </c>
      <c r="I497">
        <v>6</v>
      </c>
      <c r="J497">
        <v>21</v>
      </c>
      <c r="K497" s="33">
        <f t="shared" si="190"/>
        <v>28.571400000000004</v>
      </c>
      <c r="L497" s="33">
        <v>119</v>
      </c>
      <c r="M497" s="33">
        <v>137</v>
      </c>
      <c r="N497" s="33">
        <v>94</v>
      </c>
      <c r="O497" s="33">
        <v>81</v>
      </c>
      <c r="P497" s="42">
        <v>61</v>
      </c>
      <c r="Q497" s="43">
        <v>54</v>
      </c>
      <c r="R497" s="40">
        <f t="shared" si="191"/>
        <v>137</v>
      </c>
      <c r="S497" s="34">
        <f t="shared" si="192"/>
        <v>54.74</v>
      </c>
      <c r="T497" s="43">
        <v>1781800</v>
      </c>
      <c r="U497" s="43">
        <v>6818011</v>
      </c>
      <c r="V497" s="54">
        <f t="shared" si="193"/>
        <v>26.133721000000001</v>
      </c>
      <c r="W497" s="32">
        <v>12</v>
      </c>
      <c r="X497">
        <v>36</v>
      </c>
      <c r="Y497">
        <f t="shared" si="194"/>
        <v>33.33</v>
      </c>
      <c r="Z497" s="46">
        <v>83616</v>
      </c>
      <c r="AA497" s="41">
        <v>54001</v>
      </c>
      <c r="AB497" s="33">
        <f t="shared" si="195"/>
        <v>0.42007800000000001</v>
      </c>
      <c r="AC497" s="33" t="str">
        <f t="shared" si="196"/>
        <v/>
      </c>
      <c r="AD497" s="33" t="str">
        <f t="shared" si="197"/>
        <v/>
      </c>
      <c r="AE497" s="62">
        <f t="shared" si="198"/>
        <v>592.38509920130582</v>
      </c>
      <c r="AF497" s="62">
        <f t="shared" si="199"/>
        <v>0</v>
      </c>
      <c r="AG497" s="62">
        <f t="shared" si="200"/>
        <v>0</v>
      </c>
      <c r="AH497" s="62" t="str">
        <f t="shared" si="201"/>
        <v/>
      </c>
      <c r="AI497" s="33" t="str">
        <f t="shared" si="202"/>
        <v/>
      </c>
      <c r="AJ497" s="33" t="str">
        <f t="shared" si="203"/>
        <v/>
      </c>
      <c r="AK497" s="34">
        <f t="shared" si="204"/>
        <v>592.39</v>
      </c>
      <c r="AL497" s="34">
        <f t="shared" si="205"/>
        <v>630.89</v>
      </c>
      <c r="AM497" s="32">
        <f t="shared" si="206"/>
        <v>3990</v>
      </c>
      <c r="AN497" s="35">
        <f t="shared" si="207"/>
        <v>5.3758495219872974E-3</v>
      </c>
      <c r="AO497" s="32">
        <f t="shared" si="208"/>
        <v>-28.196330742823374</v>
      </c>
      <c r="AP497" s="32">
        <f t="shared" si="209"/>
        <v>3990</v>
      </c>
      <c r="AQ497" s="32">
        <f t="shared" si="210"/>
        <v>620</v>
      </c>
      <c r="AR497" s="32">
        <f t="shared" si="211"/>
        <v>2700.05</v>
      </c>
      <c r="AS497" s="32">
        <f t="shared" si="212"/>
        <v>8615</v>
      </c>
      <c r="AT497" s="36">
        <f t="shared" si="213"/>
        <v>8615</v>
      </c>
      <c r="AU497" s="33"/>
      <c r="AV497" s="33">
        <f t="shared" si="214"/>
        <v>1</v>
      </c>
      <c r="AX497">
        <v>9235</v>
      </c>
      <c r="AY497" s="71">
        <f t="shared" si="215"/>
        <v>-6.7135896047644833E-2</v>
      </c>
    </row>
    <row r="498" spans="1:51" ht="15" customHeight="1" x14ac:dyDescent="0.25">
      <c r="A498">
        <v>51</v>
      </c>
      <c r="B498">
        <v>700</v>
      </c>
      <c r="C498" t="s">
        <v>1675</v>
      </c>
      <c r="D498" t="s">
        <v>1676</v>
      </c>
      <c r="E498" s="39" t="s">
        <v>385</v>
      </c>
      <c r="F498" s="32">
        <v>45230</v>
      </c>
      <c r="G498" s="43">
        <v>164</v>
      </c>
      <c r="H498" s="47">
        <f t="shared" si="189"/>
        <v>2.214843848047698</v>
      </c>
      <c r="I498">
        <v>44</v>
      </c>
      <c r="J498">
        <v>89</v>
      </c>
      <c r="K498" s="33">
        <f t="shared" si="190"/>
        <v>49.438200000000002</v>
      </c>
      <c r="L498" s="33">
        <v>260</v>
      </c>
      <c r="M498" s="33">
        <v>248</v>
      </c>
      <c r="N498" s="33">
        <v>158</v>
      </c>
      <c r="O498" s="33">
        <v>173</v>
      </c>
      <c r="P498" s="42">
        <v>137</v>
      </c>
      <c r="Q498" s="43">
        <v>166</v>
      </c>
      <c r="R498" s="40">
        <f t="shared" si="191"/>
        <v>260</v>
      </c>
      <c r="S498" s="34">
        <f t="shared" si="192"/>
        <v>36.92</v>
      </c>
      <c r="T498" s="43">
        <v>430400</v>
      </c>
      <c r="U498" s="43">
        <v>9732699</v>
      </c>
      <c r="V498" s="54">
        <f t="shared" si="193"/>
        <v>4.4222060000000001</v>
      </c>
      <c r="W498" s="32">
        <v>34</v>
      </c>
      <c r="X498">
        <v>207</v>
      </c>
      <c r="Y498">
        <f t="shared" si="194"/>
        <v>16.43</v>
      </c>
      <c r="Z498" s="46">
        <v>95890</v>
      </c>
      <c r="AA498" s="41">
        <v>60001</v>
      </c>
      <c r="AB498" s="33">
        <f t="shared" si="195"/>
        <v>0.42007800000000001</v>
      </c>
      <c r="AC498" s="33" t="str">
        <f t="shared" si="196"/>
        <v/>
      </c>
      <c r="AD498" s="33" t="str">
        <f t="shared" si="197"/>
        <v/>
      </c>
      <c r="AE498" s="62">
        <f t="shared" si="198"/>
        <v>685.69506462523145</v>
      </c>
      <c r="AF498" s="62">
        <f t="shared" si="199"/>
        <v>0</v>
      </c>
      <c r="AG498" s="62">
        <f t="shared" si="200"/>
        <v>0</v>
      </c>
      <c r="AH498" s="62" t="str">
        <f t="shared" si="201"/>
        <v/>
      </c>
      <c r="AI498" s="33" t="str">
        <f t="shared" si="202"/>
        <v/>
      </c>
      <c r="AJ498" s="33" t="str">
        <f t="shared" si="203"/>
        <v/>
      </c>
      <c r="AK498" s="34">
        <f t="shared" si="204"/>
        <v>685.7</v>
      </c>
      <c r="AL498" s="34">
        <f t="shared" si="205"/>
        <v>730.27</v>
      </c>
      <c r="AM498" s="32">
        <f t="shared" si="206"/>
        <v>79483</v>
      </c>
      <c r="AN498" s="35">
        <f t="shared" si="207"/>
        <v>5.3758495219872974E-3</v>
      </c>
      <c r="AO498" s="32">
        <f t="shared" si="208"/>
        <v>184.13897367663091</v>
      </c>
      <c r="AP498" s="32">
        <f t="shared" si="209"/>
        <v>45414</v>
      </c>
      <c r="AQ498" s="32">
        <f t="shared" si="210"/>
        <v>1640</v>
      </c>
      <c r="AR498" s="32">
        <f t="shared" si="211"/>
        <v>3000.05</v>
      </c>
      <c r="AS498" s="32">
        <f t="shared" si="212"/>
        <v>43590</v>
      </c>
      <c r="AT498" s="36">
        <f t="shared" si="213"/>
        <v>45414</v>
      </c>
      <c r="AU498" s="33"/>
      <c r="AV498" s="33">
        <f t="shared" si="214"/>
        <v>1</v>
      </c>
      <c r="AX498">
        <v>45230</v>
      </c>
      <c r="AY498" s="71">
        <f t="shared" si="215"/>
        <v>4.0680963961972141E-3</v>
      </c>
    </row>
    <row r="499" spans="1:51" ht="15" customHeight="1" x14ac:dyDescent="0.25">
      <c r="A499">
        <v>51</v>
      </c>
      <c r="B499">
        <v>800</v>
      </c>
      <c r="C499" t="s">
        <v>1767</v>
      </c>
      <c r="D499" t="s">
        <v>1768</v>
      </c>
      <c r="E499" s="39" t="s">
        <v>431</v>
      </c>
      <c r="F499" s="32">
        <v>86992</v>
      </c>
      <c r="G499" s="43">
        <v>247</v>
      </c>
      <c r="H499" s="47">
        <f t="shared" si="189"/>
        <v>2.3926969532596658</v>
      </c>
      <c r="I499">
        <v>48</v>
      </c>
      <c r="J499">
        <v>140</v>
      </c>
      <c r="K499" s="33">
        <f t="shared" si="190"/>
        <v>34.285700000000006</v>
      </c>
      <c r="L499" s="33">
        <v>378</v>
      </c>
      <c r="M499" s="33">
        <v>380</v>
      </c>
      <c r="N499" s="33">
        <v>319</v>
      </c>
      <c r="O499" s="33">
        <v>270</v>
      </c>
      <c r="P499" s="42">
        <v>251</v>
      </c>
      <c r="Q499" s="43">
        <v>254</v>
      </c>
      <c r="R499" s="40">
        <f t="shared" si="191"/>
        <v>380</v>
      </c>
      <c r="S499" s="34">
        <f t="shared" si="192"/>
        <v>35</v>
      </c>
      <c r="T499" s="43">
        <v>3035600</v>
      </c>
      <c r="U499" s="43">
        <v>15995384</v>
      </c>
      <c r="V499" s="54">
        <f t="shared" si="193"/>
        <v>18.977975000000001</v>
      </c>
      <c r="W499" s="32">
        <v>70</v>
      </c>
      <c r="X499">
        <v>227</v>
      </c>
      <c r="Y499">
        <f t="shared" si="194"/>
        <v>30.84</v>
      </c>
      <c r="Z499" s="46">
        <v>187845</v>
      </c>
      <c r="AA499" s="41">
        <v>123128</v>
      </c>
      <c r="AB499" s="33">
        <f t="shared" si="195"/>
        <v>0.42007800000000001</v>
      </c>
      <c r="AC499" s="33" t="str">
        <f t="shared" si="196"/>
        <v/>
      </c>
      <c r="AD499" s="33" t="str">
        <f t="shared" si="197"/>
        <v/>
      </c>
      <c r="AE499" s="62">
        <f t="shared" si="198"/>
        <v>724.97872494513524</v>
      </c>
      <c r="AF499" s="62">
        <f t="shared" si="199"/>
        <v>0</v>
      </c>
      <c r="AG499" s="62">
        <f t="shared" si="200"/>
        <v>0</v>
      </c>
      <c r="AH499" s="62" t="str">
        <f t="shared" si="201"/>
        <v/>
      </c>
      <c r="AI499" s="33" t="str">
        <f t="shared" si="202"/>
        <v/>
      </c>
      <c r="AJ499" s="33" t="str">
        <f t="shared" si="203"/>
        <v/>
      </c>
      <c r="AK499" s="34">
        <f t="shared" si="204"/>
        <v>724.98</v>
      </c>
      <c r="AL499" s="34">
        <f t="shared" si="205"/>
        <v>772.1</v>
      </c>
      <c r="AM499" s="32">
        <f t="shared" si="206"/>
        <v>111799</v>
      </c>
      <c r="AN499" s="35">
        <f t="shared" si="207"/>
        <v>5.3758495219872974E-3</v>
      </c>
      <c r="AO499" s="32">
        <f t="shared" si="208"/>
        <v>133.35869909193889</v>
      </c>
      <c r="AP499" s="32">
        <f t="shared" si="209"/>
        <v>87125</v>
      </c>
      <c r="AQ499" s="32">
        <f t="shared" si="210"/>
        <v>2470</v>
      </c>
      <c r="AR499" s="32">
        <f t="shared" si="211"/>
        <v>6156.4000000000005</v>
      </c>
      <c r="AS499" s="32">
        <f t="shared" si="212"/>
        <v>84522</v>
      </c>
      <c r="AT499" s="36">
        <f t="shared" si="213"/>
        <v>87125</v>
      </c>
      <c r="AU499" s="33"/>
      <c r="AV499" s="33">
        <f t="shared" si="214"/>
        <v>1</v>
      </c>
      <c r="AX499">
        <v>86992</v>
      </c>
      <c r="AY499" s="71">
        <f t="shared" si="215"/>
        <v>1.5288762185028508E-3</v>
      </c>
    </row>
    <row r="500" spans="1:51" ht="15" customHeight="1" x14ac:dyDescent="0.25">
      <c r="A500">
        <v>51</v>
      </c>
      <c r="B500">
        <v>1000</v>
      </c>
      <c r="C500" t="s">
        <v>2311</v>
      </c>
      <c r="D500" t="s">
        <v>2312</v>
      </c>
      <c r="E500" s="39" t="s">
        <v>702</v>
      </c>
      <c r="F500" s="32">
        <v>898656</v>
      </c>
      <c r="G500" s="43">
        <v>1980</v>
      </c>
      <c r="H500" s="47">
        <f t="shared" si="189"/>
        <v>3.2966651902615309</v>
      </c>
      <c r="I500">
        <v>196</v>
      </c>
      <c r="J500">
        <v>1047</v>
      </c>
      <c r="K500" s="33">
        <f t="shared" si="190"/>
        <v>18.720200000000002</v>
      </c>
      <c r="L500" s="33">
        <v>2351</v>
      </c>
      <c r="M500" s="33">
        <v>2420</v>
      </c>
      <c r="N500" s="33">
        <v>2147</v>
      </c>
      <c r="O500" s="33">
        <v>2072</v>
      </c>
      <c r="P500" s="40">
        <v>2153</v>
      </c>
      <c r="Q500" s="43">
        <v>2013</v>
      </c>
      <c r="R500" s="40">
        <f t="shared" si="191"/>
        <v>2420</v>
      </c>
      <c r="S500" s="34">
        <f t="shared" si="192"/>
        <v>18.18</v>
      </c>
      <c r="T500" s="43">
        <v>33662800</v>
      </c>
      <c r="U500" s="43">
        <v>154450687</v>
      </c>
      <c r="V500" s="54">
        <f t="shared" si="193"/>
        <v>21.795176999999999</v>
      </c>
      <c r="W500" s="32">
        <v>498</v>
      </c>
      <c r="X500">
        <v>2089</v>
      </c>
      <c r="Y500">
        <f t="shared" si="194"/>
        <v>23.84</v>
      </c>
      <c r="Z500" s="46">
        <v>1924184</v>
      </c>
      <c r="AA500" s="41">
        <v>1492291</v>
      </c>
      <c r="AB500" s="33">
        <f t="shared" si="195"/>
        <v>0.42007800000000001</v>
      </c>
      <c r="AC500" s="33" t="str">
        <f t="shared" si="196"/>
        <v/>
      </c>
      <c r="AD500" s="33" t="str">
        <f t="shared" si="197"/>
        <v/>
      </c>
      <c r="AE500" s="62">
        <f t="shared" si="198"/>
        <v>924.64451722939611</v>
      </c>
      <c r="AF500" s="62">
        <f t="shared" si="199"/>
        <v>0</v>
      </c>
      <c r="AG500" s="62">
        <f t="shared" si="200"/>
        <v>0</v>
      </c>
      <c r="AH500" s="62" t="str">
        <f t="shared" si="201"/>
        <v/>
      </c>
      <c r="AI500" s="33" t="str">
        <f t="shared" si="202"/>
        <v/>
      </c>
      <c r="AJ500" s="33" t="str">
        <f t="shared" si="203"/>
        <v/>
      </c>
      <c r="AK500" s="34">
        <f t="shared" si="204"/>
        <v>924.64</v>
      </c>
      <c r="AL500" s="34">
        <f t="shared" si="205"/>
        <v>984.74</v>
      </c>
      <c r="AM500" s="32">
        <f t="shared" si="206"/>
        <v>1141478</v>
      </c>
      <c r="AN500" s="35">
        <f t="shared" si="207"/>
        <v>5.3758495219872974E-3</v>
      </c>
      <c r="AO500" s="32">
        <f t="shared" si="208"/>
        <v>1305.3745326279995</v>
      </c>
      <c r="AP500" s="32">
        <f t="shared" si="209"/>
        <v>899961</v>
      </c>
      <c r="AQ500" s="32">
        <f t="shared" si="210"/>
        <v>19800</v>
      </c>
      <c r="AR500" s="32">
        <f t="shared" si="211"/>
        <v>74614.55</v>
      </c>
      <c r="AS500" s="32">
        <f t="shared" si="212"/>
        <v>878856</v>
      </c>
      <c r="AT500" s="36">
        <f t="shared" si="213"/>
        <v>899961</v>
      </c>
      <c r="AU500" s="33"/>
      <c r="AV500" s="33">
        <f t="shared" si="214"/>
        <v>1</v>
      </c>
      <c r="AX500">
        <v>898656</v>
      </c>
      <c r="AY500" s="71">
        <f t="shared" si="215"/>
        <v>1.4521685717337892E-3</v>
      </c>
    </row>
    <row r="501" spans="1:51" ht="15" customHeight="1" x14ac:dyDescent="0.25">
      <c r="A501">
        <v>52</v>
      </c>
      <c r="B501">
        <v>100</v>
      </c>
      <c r="C501" t="s">
        <v>1245</v>
      </c>
      <c r="D501" t="s">
        <v>1246</v>
      </c>
      <c r="E501" s="39" t="s">
        <v>172</v>
      </c>
      <c r="F501" s="32">
        <v>118067</v>
      </c>
      <c r="G501" s="43">
        <v>737</v>
      </c>
      <c r="H501" s="47">
        <f t="shared" si="189"/>
        <v>2.8674674878590514</v>
      </c>
      <c r="I501">
        <v>77</v>
      </c>
      <c r="J501">
        <v>344</v>
      </c>
      <c r="K501" s="33">
        <f t="shared" si="190"/>
        <v>22.383700000000001</v>
      </c>
      <c r="L501" s="33">
        <v>300</v>
      </c>
      <c r="M501" s="33">
        <v>399</v>
      </c>
      <c r="N501" s="33">
        <v>412</v>
      </c>
      <c r="O501" s="33">
        <v>538</v>
      </c>
      <c r="P501" s="42">
        <v>611</v>
      </c>
      <c r="Q501" s="43">
        <v>734</v>
      </c>
      <c r="R501" s="40">
        <f t="shared" si="191"/>
        <v>734</v>
      </c>
      <c r="S501" s="34">
        <f t="shared" si="192"/>
        <v>0</v>
      </c>
      <c r="T501" s="43">
        <v>13256900</v>
      </c>
      <c r="U501" s="43">
        <v>100920200</v>
      </c>
      <c r="V501" s="54">
        <f t="shared" si="193"/>
        <v>13.136022000000001</v>
      </c>
      <c r="W501" s="32">
        <v>124</v>
      </c>
      <c r="X501">
        <v>844</v>
      </c>
      <c r="Y501">
        <f t="shared" si="194"/>
        <v>14.69</v>
      </c>
      <c r="Z501" s="46">
        <v>1160604</v>
      </c>
      <c r="AA501" s="41">
        <v>258347</v>
      </c>
      <c r="AB501" s="33">
        <f t="shared" si="195"/>
        <v>0.42007800000000001</v>
      </c>
      <c r="AC501" s="33" t="str">
        <f t="shared" si="196"/>
        <v/>
      </c>
      <c r="AD501" s="33" t="str">
        <f t="shared" si="197"/>
        <v/>
      </c>
      <c r="AE501" s="62">
        <f t="shared" si="198"/>
        <v>829.84461631584372</v>
      </c>
      <c r="AF501" s="62">
        <f t="shared" si="199"/>
        <v>0</v>
      </c>
      <c r="AG501" s="62">
        <f t="shared" si="200"/>
        <v>0</v>
      </c>
      <c r="AH501" s="62" t="str">
        <f t="shared" si="201"/>
        <v/>
      </c>
      <c r="AI501" s="33" t="str">
        <f t="shared" si="202"/>
        <v/>
      </c>
      <c r="AJ501" s="33" t="str">
        <f t="shared" si="203"/>
        <v/>
      </c>
      <c r="AK501" s="34">
        <f t="shared" si="204"/>
        <v>829.84</v>
      </c>
      <c r="AL501" s="34">
        <f t="shared" si="205"/>
        <v>883.77</v>
      </c>
      <c r="AM501" s="32">
        <f t="shared" si="206"/>
        <v>163794</v>
      </c>
      <c r="AN501" s="35">
        <f t="shared" si="207"/>
        <v>5.3758495219872974E-3</v>
      </c>
      <c r="AO501" s="32">
        <f t="shared" si="208"/>
        <v>245.82147109191314</v>
      </c>
      <c r="AP501" s="32">
        <f t="shared" si="209"/>
        <v>118313</v>
      </c>
      <c r="AQ501" s="32">
        <f t="shared" si="210"/>
        <v>7370</v>
      </c>
      <c r="AR501" s="32">
        <f t="shared" si="211"/>
        <v>12917.35</v>
      </c>
      <c r="AS501" s="32">
        <f t="shared" si="212"/>
        <v>110697</v>
      </c>
      <c r="AT501" s="36">
        <f t="shared" si="213"/>
        <v>118313</v>
      </c>
      <c r="AU501" s="33"/>
      <c r="AV501" s="33">
        <f t="shared" si="214"/>
        <v>1</v>
      </c>
      <c r="AX501">
        <v>118067</v>
      </c>
      <c r="AY501" s="71">
        <f t="shared" si="215"/>
        <v>2.0835627228607484E-3</v>
      </c>
    </row>
    <row r="502" spans="1:51" ht="15" customHeight="1" x14ac:dyDescent="0.25">
      <c r="A502">
        <v>52</v>
      </c>
      <c r="B502">
        <v>300</v>
      </c>
      <c r="C502" t="s">
        <v>1745</v>
      </c>
      <c r="D502" t="s">
        <v>1746</v>
      </c>
      <c r="E502" s="39" t="s">
        <v>420</v>
      </c>
      <c r="F502" s="32">
        <v>154204</v>
      </c>
      <c r="G502" s="43">
        <v>479</v>
      </c>
      <c r="H502" s="47">
        <f t="shared" si="189"/>
        <v>2.6803355134145632</v>
      </c>
      <c r="I502">
        <v>87</v>
      </c>
      <c r="J502">
        <v>211</v>
      </c>
      <c r="K502" s="33">
        <f t="shared" si="190"/>
        <v>41.232199999999999</v>
      </c>
      <c r="L502" s="33">
        <v>498</v>
      </c>
      <c r="M502" s="33">
        <v>507</v>
      </c>
      <c r="N502" s="33">
        <v>462</v>
      </c>
      <c r="O502" s="33">
        <v>529</v>
      </c>
      <c r="P502" s="42">
        <v>504</v>
      </c>
      <c r="Q502" s="43">
        <v>492</v>
      </c>
      <c r="R502" s="40">
        <f t="shared" si="191"/>
        <v>529</v>
      </c>
      <c r="S502" s="34">
        <f t="shared" si="192"/>
        <v>9.4499999999999993</v>
      </c>
      <c r="T502" s="43">
        <v>4622200</v>
      </c>
      <c r="U502" s="43">
        <v>39250000</v>
      </c>
      <c r="V502" s="54">
        <f t="shared" si="193"/>
        <v>11.776306</v>
      </c>
      <c r="W502" s="32">
        <v>94</v>
      </c>
      <c r="X502">
        <v>478</v>
      </c>
      <c r="Y502">
        <f t="shared" si="194"/>
        <v>19.670000000000002</v>
      </c>
      <c r="Z502" s="46">
        <v>430218</v>
      </c>
      <c r="AA502" s="41">
        <v>277988</v>
      </c>
      <c r="AB502" s="33">
        <f t="shared" si="195"/>
        <v>0.42007800000000001</v>
      </c>
      <c r="AC502" s="33" t="str">
        <f t="shared" si="196"/>
        <v/>
      </c>
      <c r="AD502" s="33" t="str">
        <f t="shared" si="197"/>
        <v/>
      </c>
      <c r="AE502" s="62">
        <f t="shared" si="198"/>
        <v>788.51146719646852</v>
      </c>
      <c r="AF502" s="62">
        <f t="shared" si="199"/>
        <v>0</v>
      </c>
      <c r="AG502" s="62">
        <f t="shared" si="200"/>
        <v>0</v>
      </c>
      <c r="AH502" s="62" t="str">
        <f t="shared" si="201"/>
        <v/>
      </c>
      <c r="AI502" s="33" t="str">
        <f t="shared" si="202"/>
        <v/>
      </c>
      <c r="AJ502" s="33" t="str">
        <f t="shared" si="203"/>
        <v/>
      </c>
      <c r="AK502" s="34">
        <f t="shared" si="204"/>
        <v>788.51</v>
      </c>
      <c r="AL502" s="34">
        <f t="shared" si="205"/>
        <v>839.76</v>
      </c>
      <c r="AM502" s="32">
        <f t="shared" si="206"/>
        <v>221520</v>
      </c>
      <c r="AN502" s="35">
        <f t="shared" si="207"/>
        <v>5.3758495219872974E-3</v>
      </c>
      <c r="AO502" s="32">
        <f t="shared" si="208"/>
        <v>361.88068642209691</v>
      </c>
      <c r="AP502" s="32">
        <f t="shared" si="209"/>
        <v>154566</v>
      </c>
      <c r="AQ502" s="32">
        <f t="shared" si="210"/>
        <v>4790</v>
      </c>
      <c r="AR502" s="32">
        <f t="shared" si="211"/>
        <v>13899.400000000001</v>
      </c>
      <c r="AS502" s="32">
        <f t="shared" si="212"/>
        <v>149414</v>
      </c>
      <c r="AT502" s="36">
        <f t="shared" si="213"/>
        <v>154566</v>
      </c>
      <c r="AU502" s="33"/>
      <c r="AV502" s="33">
        <f t="shared" si="214"/>
        <v>1</v>
      </c>
      <c r="AX502">
        <v>154204</v>
      </c>
      <c r="AY502" s="71">
        <f t="shared" si="215"/>
        <v>2.3475396228372805E-3</v>
      </c>
    </row>
    <row r="503" spans="1:51" ht="15" customHeight="1" x14ac:dyDescent="0.25">
      <c r="A503">
        <v>52</v>
      </c>
      <c r="B503">
        <v>400</v>
      </c>
      <c r="C503" t="s">
        <v>2039</v>
      </c>
      <c r="D503" t="s">
        <v>2040</v>
      </c>
      <c r="E503" s="39" t="s">
        <v>567</v>
      </c>
      <c r="F503" s="32">
        <v>330013</v>
      </c>
      <c r="G503" s="43">
        <v>1135</v>
      </c>
      <c r="H503" s="47">
        <f t="shared" si="189"/>
        <v>3.0549958615291417</v>
      </c>
      <c r="I503">
        <v>41</v>
      </c>
      <c r="J503">
        <v>405</v>
      </c>
      <c r="K503" s="33">
        <f t="shared" si="190"/>
        <v>10.1235</v>
      </c>
      <c r="L503" s="33">
        <v>618</v>
      </c>
      <c r="M503" s="33">
        <v>709</v>
      </c>
      <c r="N503" s="33">
        <v>795</v>
      </c>
      <c r="O503" s="33">
        <v>889</v>
      </c>
      <c r="P503" s="40">
        <v>1093</v>
      </c>
      <c r="Q503" s="43">
        <v>1143</v>
      </c>
      <c r="R503" s="40">
        <f t="shared" si="191"/>
        <v>1143</v>
      </c>
      <c r="S503" s="34">
        <f t="shared" si="192"/>
        <v>0.7</v>
      </c>
      <c r="T503" s="43">
        <v>13030800</v>
      </c>
      <c r="U503" s="43">
        <v>109786800</v>
      </c>
      <c r="V503" s="54">
        <f t="shared" si="193"/>
        <v>11.869185999999999</v>
      </c>
      <c r="W503" s="32">
        <v>107</v>
      </c>
      <c r="X503">
        <v>966</v>
      </c>
      <c r="Y503">
        <f t="shared" si="194"/>
        <v>11.08</v>
      </c>
      <c r="Z503" s="46">
        <v>1229131</v>
      </c>
      <c r="AA503" s="41">
        <v>653524</v>
      </c>
      <c r="AB503" s="33">
        <f t="shared" si="195"/>
        <v>0.42007800000000001</v>
      </c>
      <c r="AC503" s="33" t="str">
        <f t="shared" si="196"/>
        <v/>
      </c>
      <c r="AD503" s="33" t="str">
        <f t="shared" si="197"/>
        <v/>
      </c>
      <c r="AE503" s="62">
        <f t="shared" si="198"/>
        <v>871.26532090697219</v>
      </c>
      <c r="AF503" s="62">
        <f t="shared" si="199"/>
        <v>0</v>
      </c>
      <c r="AG503" s="62">
        <f t="shared" si="200"/>
        <v>0</v>
      </c>
      <c r="AH503" s="62" t="str">
        <f t="shared" si="201"/>
        <v/>
      </c>
      <c r="AI503" s="33" t="str">
        <f t="shared" si="202"/>
        <v/>
      </c>
      <c r="AJ503" s="33" t="str">
        <f t="shared" si="203"/>
        <v/>
      </c>
      <c r="AK503" s="34">
        <f t="shared" si="204"/>
        <v>871.27</v>
      </c>
      <c r="AL503" s="34">
        <f t="shared" si="205"/>
        <v>927.9</v>
      </c>
      <c r="AM503" s="32">
        <f t="shared" si="206"/>
        <v>536836</v>
      </c>
      <c r="AN503" s="35">
        <f t="shared" si="207"/>
        <v>5.3758495219872974E-3</v>
      </c>
      <c r="AO503" s="32">
        <f t="shared" si="208"/>
        <v>1111.8493256859788</v>
      </c>
      <c r="AP503" s="32">
        <f t="shared" si="209"/>
        <v>331125</v>
      </c>
      <c r="AQ503" s="32">
        <f t="shared" si="210"/>
        <v>11350</v>
      </c>
      <c r="AR503" s="32">
        <f t="shared" si="211"/>
        <v>32676.2</v>
      </c>
      <c r="AS503" s="32">
        <f t="shared" si="212"/>
        <v>318663</v>
      </c>
      <c r="AT503" s="36">
        <f t="shared" si="213"/>
        <v>331125</v>
      </c>
      <c r="AU503" s="33"/>
      <c r="AV503" s="33">
        <f t="shared" si="214"/>
        <v>1</v>
      </c>
      <c r="AX503">
        <v>330013</v>
      </c>
      <c r="AY503" s="71">
        <f t="shared" si="215"/>
        <v>3.369564229287937E-3</v>
      </c>
    </row>
    <row r="504" spans="1:51" ht="15" customHeight="1" x14ac:dyDescent="0.25">
      <c r="A504">
        <v>52</v>
      </c>
      <c r="B504">
        <v>600</v>
      </c>
      <c r="C504" t="s">
        <v>2369</v>
      </c>
      <c r="D504" t="s">
        <v>2370</v>
      </c>
      <c r="E504" s="39" t="s">
        <v>731</v>
      </c>
      <c r="F504" s="32">
        <v>3648234</v>
      </c>
      <c r="G504" s="43">
        <v>12198</v>
      </c>
      <c r="H504" s="47">
        <f t="shared" si="189"/>
        <v>4.0862886290216824</v>
      </c>
      <c r="I504">
        <v>668</v>
      </c>
      <c r="J504">
        <v>4195</v>
      </c>
      <c r="K504" s="33">
        <f t="shared" si="190"/>
        <v>15.923699999999998</v>
      </c>
      <c r="L504" s="33">
        <v>8339</v>
      </c>
      <c r="M504" s="33">
        <v>9056</v>
      </c>
      <c r="N504" s="33">
        <v>9421</v>
      </c>
      <c r="O504" s="33">
        <v>9747</v>
      </c>
      <c r="P504" s="40">
        <v>11196</v>
      </c>
      <c r="Q504" s="43">
        <v>12066</v>
      </c>
      <c r="R504" s="40">
        <f t="shared" si="191"/>
        <v>12066</v>
      </c>
      <c r="S504" s="34">
        <f t="shared" si="192"/>
        <v>0</v>
      </c>
      <c r="T504" s="43">
        <v>113904200</v>
      </c>
      <c r="U504" s="43">
        <v>903590500</v>
      </c>
      <c r="V504" s="54">
        <f t="shared" si="193"/>
        <v>12.605732</v>
      </c>
      <c r="W504" s="32">
        <v>1948</v>
      </c>
      <c r="X504">
        <v>12085</v>
      </c>
      <c r="Y504">
        <f t="shared" si="194"/>
        <v>16.12</v>
      </c>
      <c r="Z504" s="46">
        <v>9179335</v>
      </c>
      <c r="AA504" s="41">
        <v>4317473</v>
      </c>
      <c r="AB504" s="33">
        <f t="shared" si="195"/>
        <v>0.42007800000000001</v>
      </c>
      <c r="AC504" s="33" t="str">
        <f t="shared" si="196"/>
        <v/>
      </c>
      <c r="AD504" s="33" t="str">
        <f t="shared" si="197"/>
        <v/>
      </c>
      <c r="AE504" s="62">
        <f t="shared" si="198"/>
        <v>0</v>
      </c>
      <c r="AF504" s="62">
        <f t="shared" si="199"/>
        <v>0</v>
      </c>
      <c r="AG504" s="62">
        <f t="shared" si="200"/>
        <v>789.9688303641999</v>
      </c>
      <c r="AH504" s="62" t="str">
        <f t="shared" si="201"/>
        <v/>
      </c>
      <c r="AI504" s="33" t="str">
        <f t="shared" si="202"/>
        <v/>
      </c>
      <c r="AJ504" s="33" t="str">
        <f t="shared" si="203"/>
        <v/>
      </c>
      <c r="AK504" s="34">
        <f t="shared" si="204"/>
        <v>789.97</v>
      </c>
      <c r="AL504" s="34">
        <f t="shared" si="205"/>
        <v>841.31</v>
      </c>
      <c r="AM504" s="32">
        <f t="shared" si="206"/>
        <v>6406263</v>
      </c>
      <c r="AN504" s="35">
        <f t="shared" si="207"/>
        <v>5.3758495219872974E-3</v>
      </c>
      <c r="AO504" s="32">
        <f t="shared" si="208"/>
        <v>14826.748881277104</v>
      </c>
      <c r="AP504" s="32">
        <f t="shared" si="209"/>
        <v>3663061</v>
      </c>
      <c r="AQ504" s="32">
        <f t="shared" si="210"/>
        <v>121980</v>
      </c>
      <c r="AR504" s="32">
        <f t="shared" si="211"/>
        <v>215873.65000000002</v>
      </c>
      <c r="AS504" s="32">
        <f t="shared" si="212"/>
        <v>3526254</v>
      </c>
      <c r="AT504" s="36">
        <f t="shared" si="213"/>
        <v>3663061</v>
      </c>
      <c r="AU504" s="33"/>
      <c r="AV504" s="33">
        <f t="shared" si="214"/>
        <v>1</v>
      </c>
      <c r="AX504">
        <v>3648234</v>
      </c>
      <c r="AY504" s="71">
        <f t="shared" si="215"/>
        <v>4.0641581652931255E-3</v>
      </c>
    </row>
    <row r="505" spans="1:51" ht="15" customHeight="1" x14ac:dyDescent="0.25">
      <c r="A505">
        <v>52</v>
      </c>
      <c r="B505">
        <v>8800</v>
      </c>
      <c r="C505" t="s">
        <v>2051</v>
      </c>
      <c r="D505" t="s">
        <v>2052</v>
      </c>
      <c r="E505" s="39" t="s">
        <v>573</v>
      </c>
      <c r="F505" s="32">
        <v>2289542</v>
      </c>
      <c r="G505" s="43">
        <v>14490</v>
      </c>
      <c r="H505" s="47">
        <f t="shared" si="189"/>
        <v>4.1610683854711743</v>
      </c>
      <c r="I505">
        <v>653</v>
      </c>
      <c r="J505">
        <v>6078</v>
      </c>
      <c r="K505" s="33">
        <f t="shared" si="190"/>
        <v>10.7437</v>
      </c>
      <c r="L505" s="33">
        <v>7347</v>
      </c>
      <c r="M505" s="33">
        <v>9145</v>
      </c>
      <c r="N505" s="33">
        <v>10164</v>
      </c>
      <c r="O505" s="33">
        <v>11798</v>
      </c>
      <c r="P505" s="40">
        <v>13394</v>
      </c>
      <c r="Q505" s="43">
        <v>14275</v>
      </c>
      <c r="R505" s="40">
        <f t="shared" si="191"/>
        <v>14275</v>
      </c>
      <c r="S505" s="34">
        <f t="shared" si="192"/>
        <v>0</v>
      </c>
      <c r="T505" s="43">
        <v>298060000</v>
      </c>
      <c r="U505" s="43">
        <v>1800887576</v>
      </c>
      <c r="V505" s="54">
        <f t="shared" si="193"/>
        <v>16.550727999999999</v>
      </c>
      <c r="W505" s="32">
        <v>2333</v>
      </c>
      <c r="X505">
        <v>14212</v>
      </c>
      <c r="Y505">
        <f t="shared" si="194"/>
        <v>16.420000000000002</v>
      </c>
      <c r="Z505" s="46">
        <v>23686384</v>
      </c>
      <c r="AA505" s="41">
        <v>9582962</v>
      </c>
      <c r="AB505" s="33">
        <f t="shared" si="195"/>
        <v>0.42007800000000001</v>
      </c>
      <c r="AC505" s="33" t="str">
        <f t="shared" si="196"/>
        <v/>
      </c>
      <c r="AD505" s="33" t="str">
        <f t="shared" si="197"/>
        <v/>
      </c>
      <c r="AE505" s="62">
        <f t="shared" si="198"/>
        <v>0</v>
      </c>
      <c r="AF505" s="62">
        <f t="shared" si="199"/>
        <v>0</v>
      </c>
      <c r="AG505" s="62">
        <f t="shared" si="200"/>
        <v>768.81650330679997</v>
      </c>
      <c r="AH505" s="62" t="str">
        <f t="shared" si="201"/>
        <v/>
      </c>
      <c r="AI505" s="33" t="str">
        <f t="shared" si="202"/>
        <v/>
      </c>
      <c r="AJ505" s="33" t="str">
        <f t="shared" si="203"/>
        <v/>
      </c>
      <c r="AK505" s="34">
        <f t="shared" si="204"/>
        <v>768.82</v>
      </c>
      <c r="AL505" s="34">
        <f t="shared" si="205"/>
        <v>818.79</v>
      </c>
      <c r="AM505" s="32">
        <f t="shared" si="206"/>
        <v>1914138</v>
      </c>
      <c r="AN505" s="35">
        <f t="shared" si="207"/>
        <v>5.3758495219872974E-3</v>
      </c>
      <c r="AO505" s="32">
        <f t="shared" si="208"/>
        <v>-2018.1154139521193</v>
      </c>
      <c r="AP505" s="32">
        <f t="shared" si="209"/>
        <v>1914138</v>
      </c>
      <c r="AQ505" s="32">
        <f t="shared" si="210"/>
        <v>144900</v>
      </c>
      <c r="AR505" s="32">
        <f t="shared" si="211"/>
        <v>479148.10000000003</v>
      </c>
      <c r="AS505" s="32">
        <f t="shared" si="212"/>
        <v>2144642</v>
      </c>
      <c r="AT505" s="36">
        <f t="shared" si="213"/>
        <v>2144642</v>
      </c>
      <c r="AU505" s="33"/>
      <c r="AV505" s="33">
        <f t="shared" si="214"/>
        <v>1</v>
      </c>
      <c r="AX505">
        <v>2289542</v>
      </c>
      <c r="AY505" s="71">
        <f t="shared" si="215"/>
        <v>-6.3287766723650413E-2</v>
      </c>
    </row>
    <row r="506" spans="1:51" ht="15" customHeight="1" x14ac:dyDescent="0.25">
      <c r="A506">
        <v>53</v>
      </c>
      <c r="B506">
        <v>100</v>
      </c>
      <c r="C506" t="s">
        <v>905</v>
      </c>
      <c r="D506" t="s">
        <v>906</v>
      </c>
      <c r="E506" s="39" t="s">
        <v>2</v>
      </c>
      <c r="F506" s="32">
        <v>482771</v>
      </c>
      <c r="G506" s="43">
        <v>1193</v>
      </c>
      <c r="H506" s="47">
        <f t="shared" si="189"/>
        <v>3.0766404436703421</v>
      </c>
      <c r="I506">
        <v>158</v>
      </c>
      <c r="J506">
        <v>547</v>
      </c>
      <c r="K506" s="33">
        <f t="shared" si="190"/>
        <v>28.884799999999998</v>
      </c>
      <c r="L506" s="33">
        <v>1350</v>
      </c>
      <c r="M506" s="33">
        <v>1336</v>
      </c>
      <c r="N506" s="33">
        <v>1141</v>
      </c>
      <c r="O506" s="33">
        <v>1234</v>
      </c>
      <c r="P506" s="40">
        <v>1209</v>
      </c>
      <c r="Q506" s="43">
        <v>1194</v>
      </c>
      <c r="R506" s="40">
        <f t="shared" si="191"/>
        <v>1350</v>
      </c>
      <c r="S506" s="34">
        <f t="shared" si="192"/>
        <v>11.63</v>
      </c>
      <c r="T506" s="43">
        <v>10699900</v>
      </c>
      <c r="U506" s="43">
        <v>114342254</v>
      </c>
      <c r="V506" s="54">
        <f t="shared" si="193"/>
        <v>9.3577829999999995</v>
      </c>
      <c r="W506" s="32">
        <v>233</v>
      </c>
      <c r="X506">
        <v>1288</v>
      </c>
      <c r="Y506">
        <f t="shared" si="194"/>
        <v>18.09</v>
      </c>
      <c r="Z506" s="46">
        <v>1217411</v>
      </c>
      <c r="AA506" s="41">
        <v>709978</v>
      </c>
      <c r="AB506" s="33">
        <f t="shared" si="195"/>
        <v>0.42007800000000001</v>
      </c>
      <c r="AC506" s="33" t="str">
        <f t="shared" si="196"/>
        <v/>
      </c>
      <c r="AD506" s="33" t="str">
        <f t="shared" si="197"/>
        <v/>
      </c>
      <c r="AE506" s="62">
        <f t="shared" si="198"/>
        <v>876.04611127657415</v>
      </c>
      <c r="AF506" s="62">
        <f t="shared" si="199"/>
        <v>0</v>
      </c>
      <c r="AG506" s="62">
        <f t="shared" si="200"/>
        <v>0</v>
      </c>
      <c r="AH506" s="62" t="str">
        <f t="shared" si="201"/>
        <v/>
      </c>
      <c r="AI506" s="33" t="str">
        <f t="shared" si="202"/>
        <v/>
      </c>
      <c r="AJ506" s="33" t="str">
        <f t="shared" si="203"/>
        <v/>
      </c>
      <c r="AK506" s="34">
        <f t="shared" si="204"/>
        <v>876.05</v>
      </c>
      <c r="AL506" s="34">
        <f t="shared" si="205"/>
        <v>932.99</v>
      </c>
      <c r="AM506" s="32">
        <f t="shared" si="206"/>
        <v>601649</v>
      </c>
      <c r="AN506" s="35">
        <f t="shared" si="207"/>
        <v>5.3758495219872974E-3</v>
      </c>
      <c r="AO506" s="32">
        <f t="shared" si="208"/>
        <v>639.07023947480593</v>
      </c>
      <c r="AP506" s="32">
        <f t="shared" si="209"/>
        <v>483410</v>
      </c>
      <c r="AQ506" s="32">
        <f t="shared" si="210"/>
        <v>11930</v>
      </c>
      <c r="AR506" s="32">
        <f t="shared" si="211"/>
        <v>35498.9</v>
      </c>
      <c r="AS506" s="32">
        <f t="shared" si="212"/>
        <v>470841</v>
      </c>
      <c r="AT506" s="36">
        <f t="shared" si="213"/>
        <v>483410</v>
      </c>
      <c r="AU506" s="33"/>
      <c r="AV506" s="33">
        <f t="shared" si="214"/>
        <v>1</v>
      </c>
      <c r="AX506">
        <v>482771</v>
      </c>
      <c r="AY506" s="71">
        <f t="shared" si="215"/>
        <v>1.3236089160285104E-3</v>
      </c>
    </row>
    <row r="507" spans="1:51" ht="15" customHeight="1" x14ac:dyDescent="0.25">
      <c r="A507">
        <v>53</v>
      </c>
      <c r="B507">
        <v>200</v>
      </c>
      <c r="C507" t="s">
        <v>1031</v>
      </c>
      <c r="D507" t="s">
        <v>1032</v>
      </c>
      <c r="E507" s="39" t="s">
        <v>65</v>
      </c>
      <c r="F507" s="32">
        <v>69548</v>
      </c>
      <c r="G507" s="43">
        <v>214</v>
      </c>
      <c r="H507" s="47">
        <f t="shared" si="189"/>
        <v>2.330413773349191</v>
      </c>
      <c r="I507">
        <v>81</v>
      </c>
      <c r="J507">
        <v>118</v>
      </c>
      <c r="K507" s="33">
        <f t="shared" si="190"/>
        <v>68.644099999999995</v>
      </c>
      <c r="L507" s="33">
        <v>262</v>
      </c>
      <c r="M507" s="33">
        <v>249</v>
      </c>
      <c r="N507" s="33">
        <v>232</v>
      </c>
      <c r="O507" s="33">
        <v>231</v>
      </c>
      <c r="P507" s="42">
        <v>235</v>
      </c>
      <c r="Q507" s="43">
        <v>227</v>
      </c>
      <c r="R507" s="40">
        <f t="shared" si="191"/>
        <v>262</v>
      </c>
      <c r="S507" s="34">
        <f t="shared" si="192"/>
        <v>18.32</v>
      </c>
      <c r="T507" s="43">
        <v>4613900</v>
      </c>
      <c r="U507" s="43">
        <v>13991597</v>
      </c>
      <c r="V507" s="54">
        <f t="shared" si="193"/>
        <v>32.976221000000002</v>
      </c>
      <c r="W507" s="32">
        <v>31</v>
      </c>
      <c r="X507">
        <v>269</v>
      </c>
      <c r="Y507">
        <f t="shared" si="194"/>
        <v>11.52</v>
      </c>
      <c r="Z507" s="46">
        <v>181369</v>
      </c>
      <c r="AA507" s="41">
        <v>64752</v>
      </c>
      <c r="AB507" s="33">
        <f t="shared" si="195"/>
        <v>0.42007800000000001</v>
      </c>
      <c r="AC507" s="33" t="str">
        <f t="shared" si="196"/>
        <v/>
      </c>
      <c r="AD507" s="33" t="str">
        <f t="shared" si="197"/>
        <v/>
      </c>
      <c r="AE507" s="62">
        <f t="shared" si="198"/>
        <v>711.22180301604919</v>
      </c>
      <c r="AF507" s="62">
        <f t="shared" si="199"/>
        <v>0</v>
      </c>
      <c r="AG507" s="62">
        <f t="shared" si="200"/>
        <v>0</v>
      </c>
      <c r="AH507" s="62" t="str">
        <f t="shared" si="201"/>
        <v/>
      </c>
      <c r="AI507" s="33" t="str">
        <f t="shared" si="202"/>
        <v/>
      </c>
      <c r="AJ507" s="33" t="str">
        <f t="shared" si="203"/>
        <v/>
      </c>
      <c r="AK507" s="34">
        <f t="shared" si="204"/>
        <v>711.22</v>
      </c>
      <c r="AL507" s="34">
        <f t="shared" si="205"/>
        <v>757.44</v>
      </c>
      <c r="AM507" s="32">
        <f t="shared" si="206"/>
        <v>85903</v>
      </c>
      <c r="AN507" s="35">
        <f t="shared" si="207"/>
        <v>5.3758495219872974E-3</v>
      </c>
      <c r="AO507" s="32">
        <f t="shared" si="208"/>
        <v>87.922018932102247</v>
      </c>
      <c r="AP507" s="32">
        <f t="shared" si="209"/>
        <v>69636</v>
      </c>
      <c r="AQ507" s="32">
        <f t="shared" si="210"/>
        <v>2140</v>
      </c>
      <c r="AR507" s="32">
        <f t="shared" si="211"/>
        <v>3237.6000000000004</v>
      </c>
      <c r="AS507" s="32">
        <f t="shared" si="212"/>
        <v>67408</v>
      </c>
      <c r="AT507" s="36">
        <f t="shared" si="213"/>
        <v>69636</v>
      </c>
      <c r="AU507" s="33"/>
      <c r="AV507" s="33">
        <f t="shared" si="214"/>
        <v>1</v>
      </c>
      <c r="AX507">
        <v>69548</v>
      </c>
      <c r="AY507" s="71">
        <f t="shared" si="215"/>
        <v>1.2653131650083396E-3</v>
      </c>
    </row>
    <row r="508" spans="1:51" ht="15" customHeight="1" x14ac:dyDescent="0.25">
      <c r="A508">
        <v>53</v>
      </c>
      <c r="B508">
        <v>300</v>
      </c>
      <c r="C508" t="s">
        <v>1081</v>
      </c>
      <c r="D508" t="s">
        <v>1082</v>
      </c>
      <c r="E508" s="39" t="s">
        <v>90</v>
      </c>
      <c r="F508" s="32">
        <v>127116</v>
      </c>
      <c r="G508" s="43">
        <v>510</v>
      </c>
      <c r="H508" s="47">
        <f t="shared" si="189"/>
        <v>2.7075701760979363</v>
      </c>
      <c r="I508">
        <v>57</v>
      </c>
      <c r="J508">
        <v>201</v>
      </c>
      <c r="K508" s="33">
        <f t="shared" si="190"/>
        <v>28.3582</v>
      </c>
      <c r="L508" s="33">
        <v>563</v>
      </c>
      <c r="M508" s="33">
        <v>559</v>
      </c>
      <c r="N508" s="33">
        <v>532</v>
      </c>
      <c r="O508" s="33">
        <v>502</v>
      </c>
      <c r="P508" s="42">
        <v>473</v>
      </c>
      <c r="Q508" s="43">
        <v>506</v>
      </c>
      <c r="R508" s="40">
        <f t="shared" si="191"/>
        <v>563</v>
      </c>
      <c r="S508" s="34">
        <f t="shared" si="192"/>
        <v>9.41</v>
      </c>
      <c r="T508" s="43">
        <v>33684800</v>
      </c>
      <c r="U508" s="43">
        <v>71574311</v>
      </c>
      <c r="V508" s="54">
        <f t="shared" si="193"/>
        <v>47.062694999999998</v>
      </c>
      <c r="W508" s="32">
        <v>78</v>
      </c>
      <c r="X508">
        <v>605</v>
      </c>
      <c r="Y508">
        <f t="shared" si="194"/>
        <v>12.89</v>
      </c>
      <c r="Z508" s="46">
        <v>962364</v>
      </c>
      <c r="AA508" s="41">
        <v>305011</v>
      </c>
      <c r="AB508" s="33">
        <f t="shared" si="195"/>
        <v>0.42007800000000001</v>
      </c>
      <c r="AC508" s="33" t="str">
        <f t="shared" si="196"/>
        <v/>
      </c>
      <c r="AD508" s="33" t="str">
        <f t="shared" si="197"/>
        <v/>
      </c>
      <c r="AE508" s="62">
        <f t="shared" si="198"/>
        <v>794.52697778598383</v>
      </c>
      <c r="AF508" s="62">
        <f t="shared" si="199"/>
        <v>0</v>
      </c>
      <c r="AG508" s="62">
        <f t="shared" si="200"/>
        <v>0</v>
      </c>
      <c r="AH508" s="62" t="str">
        <f t="shared" si="201"/>
        <v/>
      </c>
      <c r="AI508" s="33" t="str">
        <f t="shared" si="202"/>
        <v/>
      </c>
      <c r="AJ508" s="33" t="str">
        <f t="shared" si="203"/>
        <v/>
      </c>
      <c r="AK508" s="34">
        <f t="shared" si="204"/>
        <v>794.53</v>
      </c>
      <c r="AL508" s="34">
        <f t="shared" si="205"/>
        <v>846.17</v>
      </c>
      <c r="AM508" s="32">
        <f t="shared" si="206"/>
        <v>27279</v>
      </c>
      <c r="AN508" s="35">
        <f t="shared" si="207"/>
        <v>5.3758495219872974E-3</v>
      </c>
      <c r="AO508" s="32">
        <f t="shared" si="208"/>
        <v>-536.70868872664585</v>
      </c>
      <c r="AP508" s="32">
        <f t="shared" si="209"/>
        <v>27279</v>
      </c>
      <c r="AQ508" s="32">
        <f t="shared" si="210"/>
        <v>5100</v>
      </c>
      <c r="AR508" s="32">
        <f t="shared" si="211"/>
        <v>15250.550000000001</v>
      </c>
      <c r="AS508" s="32">
        <f t="shared" si="212"/>
        <v>122016</v>
      </c>
      <c r="AT508" s="36">
        <f t="shared" si="213"/>
        <v>122016</v>
      </c>
      <c r="AU508" s="33"/>
      <c r="AV508" s="33">
        <f t="shared" si="214"/>
        <v>1</v>
      </c>
      <c r="AX508">
        <v>127116</v>
      </c>
      <c r="AY508" s="71">
        <f t="shared" si="215"/>
        <v>-4.0120834513357878E-2</v>
      </c>
    </row>
    <row r="509" spans="1:51" ht="15" customHeight="1" x14ac:dyDescent="0.25">
      <c r="A509">
        <v>53</v>
      </c>
      <c r="B509">
        <v>400</v>
      </c>
      <c r="C509" t="s">
        <v>1331</v>
      </c>
      <c r="D509" t="s">
        <v>1332</v>
      </c>
      <c r="E509" s="39" t="s">
        <v>214</v>
      </c>
      <c r="F509" s="32">
        <v>19955</v>
      </c>
      <c r="G509" s="43">
        <v>77</v>
      </c>
      <c r="H509" s="47">
        <f t="shared" si="189"/>
        <v>1.8864907251724818</v>
      </c>
      <c r="I509">
        <v>29</v>
      </c>
      <c r="J509">
        <v>49</v>
      </c>
      <c r="K509" s="33">
        <f t="shared" si="190"/>
        <v>59.183699999999995</v>
      </c>
      <c r="L509" s="33">
        <v>138</v>
      </c>
      <c r="M509" s="33">
        <v>129</v>
      </c>
      <c r="N509" s="33">
        <v>107</v>
      </c>
      <c r="O509" s="33">
        <v>102</v>
      </c>
      <c r="P509" s="42">
        <v>68</v>
      </c>
      <c r="Q509" s="43">
        <v>73</v>
      </c>
      <c r="R509" s="40">
        <f t="shared" si="191"/>
        <v>138</v>
      </c>
      <c r="S509" s="34">
        <f t="shared" si="192"/>
        <v>44.2</v>
      </c>
      <c r="T509" s="43">
        <v>590700</v>
      </c>
      <c r="U509" s="43">
        <v>5318762</v>
      </c>
      <c r="V509" s="54">
        <f t="shared" si="193"/>
        <v>11.105968000000001</v>
      </c>
      <c r="W509" s="32">
        <v>26</v>
      </c>
      <c r="X509">
        <v>77</v>
      </c>
      <c r="Y509">
        <f t="shared" si="194"/>
        <v>33.770000000000003</v>
      </c>
      <c r="Z509" s="46">
        <v>57465</v>
      </c>
      <c r="AA509" s="41">
        <v>43618</v>
      </c>
      <c r="AB509" s="33">
        <f t="shared" si="195"/>
        <v>0.42007800000000001</v>
      </c>
      <c r="AC509" s="33" t="str">
        <f t="shared" si="196"/>
        <v/>
      </c>
      <c r="AD509" s="33" t="str">
        <f t="shared" si="197"/>
        <v/>
      </c>
      <c r="AE509" s="62">
        <f t="shared" si="198"/>
        <v>613.16941190392231</v>
      </c>
      <c r="AF509" s="62">
        <f t="shared" si="199"/>
        <v>0</v>
      </c>
      <c r="AG509" s="62">
        <f t="shared" si="200"/>
        <v>0</v>
      </c>
      <c r="AH509" s="62" t="str">
        <f t="shared" si="201"/>
        <v/>
      </c>
      <c r="AI509" s="33" t="str">
        <f t="shared" si="202"/>
        <v/>
      </c>
      <c r="AJ509" s="33" t="str">
        <f t="shared" si="203"/>
        <v/>
      </c>
      <c r="AK509" s="34">
        <f t="shared" si="204"/>
        <v>613.16999999999996</v>
      </c>
      <c r="AL509" s="34">
        <f t="shared" si="205"/>
        <v>653.02</v>
      </c>
      <c r="AM509" s="32">
        <f t="shared" si="206"/>
        <v>26143</v>
      </c>
      <c r="AN509" s="35">
        <f t="shared" si="207"/>
        <v>5.3758495219872974E-3</v>
      </c>
      <c r="AO509" s="32">
        <f t="shared" si="208"/>
        <v>33.265756842057399</v>
      </c>
      <c r="AP509" s="32">
        <f t="shared" si="209"/>
        <v>19988</v>
      </c>
      <c r="AQ509" s="32">
        <f t="shared" si="210"/>
        <v>770</v>
      </c>
      <c r="AR509" s="32">
        <f t="shared" si="211"/>
        <v>2180.9</v>
      </c>
      <c r="AS509" s="32">
        <f t="shared" si="212"/>
        <v>19185</v>
      </c>
      <c r="AT509" s="36">
        <f t="shared" si="213"/>
        <v>19988</v>
      </c>
      <c r="AU509" s="33"/>
      <c r="AV509" s="33">
        <f t="shared" si="214"/>
        <v>1</v>
      </c>
      <c r="AX509">
        <v>19955</v>
      </c>
      <c r="AY509" s="71">
        <f t="shared" si="215"/>
        <v>1.6537208719619144E-3</v>
      </c>
    </row>
    <row r="510" spans="1:51" ht="15" customHeight="1" x14ac:dyDescent="0.25">
      <c r="A510">
        <v>53</v>
      </c>
      <c r="B510">
        <v>500</v>
      </c>
      <c r="C510" t="s">
        <v>1379</v>
      </c>
      <c r="D510" t="s">
        <v>1380</v>
      </c>
      <c r="E510" s="39" t="s">
        <v>238</v>
      </c>
      <c r="F510" s="32">
        <v>203489</v>
      </c>
      <c r="G510" s="43">
        <v>478</v>
      </c>
      <c r="H510" s="47">
        <f t="shared" si="189"/>
        <v>2.6794278966121188</v>
      </c>
      <c r="I510">
        <v>39</v>
      </c>
      <c r="J510">
        <v>177</v>
      </c>
      <c r="K510" s="33">
        <f t="shared" si="190"/>
        <v>22.033899999999999</v>
      </c>
      <c r="L510" s="33">
        <v>588</v>
      </c>
      <c r="M510" s="33">
        <v>629</v>
      </c>
      <c r="N510" s="33">
        <v>580</v>
      </c>
      <c r="O510" s="33">
        <v>540</v>
      </c>
      <c r="P510" s="42">
        <v>463</v>
      </c>
      <c r="Q510" s="43">
        <v>497</v>
      </c>
      <c r="R510" s="40">
        <f t="shared" si="191"/>
        <v>629</v>
      </c>
      <c r="S510" s="34">
        <f t="shared" si="192"/>
        <v>24.01</v>
      </c>
      <c r="T510" s="43">
        <v>1949300</v>
      </c>
      <c r="U510" s="43">
        <v>18927963</v>
      </c>
      <c r="V510" s="54">
        <f t="shared" si="193"/>
        <v>10.29852</v>
      </c>
      <c r="W510" s="32">
        <v>124</v>
      </c>
      <c r="X510">
        <v>471</v>
      </c>
      <c r="Y510">
        <f t="shared" si="194"/>
        <v>26.33</v>
      </c>
      <c r="Z510" s="46">
        <v>174202</v>
      </c>
      <c r="AA510" s="41">
        <v>224008</v>
      </c>
      <c r="AB510" s="33">
        <f t="shared" si="195"/>
        <v>0.42007800000000001</v>
      </c>
      <c r="AC510" s="33" t="str">
        <f t="shared" si="196"/>
        <v/>
      </c>
      <c r="AD510" s="33" t="str">
        <f t="shared" si="197"/>
        <v/>
      </c>
      <c r="AE510" s="62">
        <f t="shared" si="198"/>
        <v>788.310995519995</v>
      </c>
      <c r="AF510" s="62">
        <f t="shared" si="199"/>
        <v>0</v>
      </c>
      <c r="AG510" s="62">
        <f t="shared" si="200"/>
        <v>0</v>
      </c>
      <c r="AH510" s="62" t="str">
        <f t="shared" si="201"/>
        <v/>
      </c>
      <c r="AI510" s="33" t="str">
        <f t="shared" si="202"/>
        <v/>
      </c>
      <c r="AJ510" s="33" t="str">
        <f t="shared" si="203"/>
        <v/>
      </c>
      <c r="AK510" s="34">
        <f t="shared" si="204"/>
        <v>788.31</v>
      </c>
      <c r="AL510" s="34">
        <f t="shared" si="205"/>
        <v>839.54</v>
      </c>
      <c r="AM510" s="32">
        <f t="shared" si="206"/>
        <v>328122</v>
      </c>
      <c r="AN510" s="35">
        <f t="shared" si="207"/>
        <v>5.3758495219872974E-3</v>
      </c>
      <c r="AO510" s="32">
        <f t="shared" si="208"/>
        <v>670.00825347384284</v>
      </c>
      <c r="AP510" s="32">
        <f t="shared" si="209"/>
        <v>204159</v>
      </c>
      <c r="AQ510" s="32">
        <f t="shared" si="210"/>
        <v>4780</v>
      </c>
      <c r="AR510" s="32">
        <f t="shared" si="211"/>
        <v>11200.400000000001</v>
      </c>
      <c r="AS510" s="32">
        <f t="shared" si="212"/>
        <v>198709</v>
      </c>
      <c r="AT510" s="36">
        <f t="shared" si="213"/>
        <v>204159</v>
      </c>
      <c r="AU510" s="33"/>
      <c r="AV510" s="33">
        <f t="shared" si="214"/>
        <v>1</v>
      </c>
      <c r="AX510">
        <v>203489</v>
      </c>
      <c r="AY510" s="71">
        <f t="shared" si="215"/>
        <v>3.2925612686680854E-3</v>
      </c>
    </row>
    <row r="511" spans="1:51" ht="15" customHeight="1" x14ac:dyDescent="0.25">
      <c r="A511">
        <v>53</v>
      </c>
      <c r="B511">
        <v>600</v>
      </c>
      <c r="C511" t="s">
        <v>1737</v>
      </c>
      <c r="D511" t="s">
        <v>1738</v>
      </c>
      <c r="E511" s="39" t="s">
        <v>416</v>
      </c>
      <c r="F511" s="32">
        <v>0</v>
      </c>
      <c r="G511" s="43">
        <v>8</v>
      </c>
      <c r="H511" s="47">
        <f t="shared" si="189"/>
        <v>0.90308998699194354</v>
      </c>
      <c r="I511">
        <v>1</v>
      </c>
      <c r="J511">
        <v>4</v>
      </c>
      <c r="K511" s="33">
        <f t="shared" si="190"/>
        <v>25</v>
      </c>
      <c r="L511" s="33">
        <v>37</v>
      </c>
      <c r="M511" s="33">
        <v>40</v>
      </c>
      <c r="N511" s="33">
        <v>18</v>
      </c>
      <c r="O511" s="33">
        <v>21</v>
      </c>
      <c r="P511" s="42">
        <v>12</v>
      </c>
      <c r="Q511" s="43">
        <v>10</v>
      </c>
      <c r="R511" s="40">
        <f t="shared" si="191"/>
        <v>40</v>
      </c>
      <c r="S511" s="34">
        <f t="shared" si="192"/>
        <v>80</v>
      </c>
      <c r="T511" s="43">
        <v>72800</v>
      </c>
      <c r="U511" s="43">
        <v>4968818</v>
      </c>
      <c r="V511" s="54">
        <f t="shared" si="193"/>
        <v>1.4651369999999999</v>
      </c>
      <c r="W511" s="32">
        <v>0</v>
      </c>
      <c r="X511">
        <v>2</v>
      </c>
      <c r="Y511">
        <f t="shared" si="194"/>
        <v>0</v>
      </c>
      <c r="Z511" s="46">
        <v>57598</v>
      </c>
      <c r="AA511" s="41">
        <v>11716</v>
      </c>
      <c r="AB511" s="33">
        <f t="shared" si="195"/>
        <v>0.42007800000000001</v>
      </c>
      <c r="AC511" s="33" t="str">
        <f t="shared" si="196"/>
        <v/>
      </c>
      <c r="AD511" s="33" t="str">
        <f t="shared" si="197"/>
        <v/>
      </c>
      <c r="AE511" s="62">
        <f t="shared" si="198"/>
        <v>395.95880705681952</v>
      </c>
      <c r="AF511" s="62">
        <f t="shared" si="199"/>
        <v>0</v>
      </c>
      <c r="AG511" s="62">
        <f t="shared" si="200"/>
        <v>0</v>
      </c>
      <c r="AH511" s="62" t="str">
        <f t="shared" si="201"/>
        <v/>
      </c>
      <c r="AI511" s="33" t="str">
        <f t="shared" si="202"/>
        <v/>
      </c>
      <c r="AJ511" s="33" t="str">
        <f t="shared" si="203"/>
        <v/>
      </c>
      <c r="AK511" s="34">
        <f t="shared" si="204"/>
        <v>395.96</v>
      </c>
      <c r="AL511" s="34">
        <f t="shared" si="205"/>
        <v>421.69</v>
      </c>
      <c r="AM511" s="32">
        <f t="shared" si="206"/>
        <v>0</v>
      </c>
      <c r="AN511" s="35">
        <f t="shared" si="207"/>
        <v>5.3758495219872974E-3</v>
      </c>
      <c r="AO511" s="32">
        <f t="shared" si="208"/>
        <v>0</v>
      </c>
      <c r="AP511" s="32">
        <f t="shared" si="209"/>
        <v>0</v>
      </c>
      <c r="AQ511" s="32">
        <f t="shared" si="210"/>
        <v>80</v>
      </c>
      <c r="AR511" s="32">
        <f t="shared" si="211"/>
        <v>585.80000000000007</v>
      </c>
      <c r="AS511" s="32">
        <f t="shared" si="212"/>
        <v>-80</v>
      </c>
      <c r="AT511" s="36">
        <f t="shared" si="213"/>
        <v>0</v>
      </c>
      <c r="AU511" s="33"/>
      <c r="AV511" s="33">
        <f t="shared" si="214"/>
        <v>0</v>
      </c>
      <c r="AX511">
        <v>0</v>
      </c>
      <c r="AY511" s="71" t="e">
        <f t="shared" si="215"/>
        <v>#DIV/0!</v>
      </c>
    </row>
    <row r="512" spans="1:51" ht="15" customHeight="1" x14ac:dyDescent="0.25">
      <c r="A512">
        <v>53</v>
      </c>
      <c r="B512">
        <v>800</v>
      </c>
      <c r="C512" t="s">
        <v>1821</v>
      </c>
      <c r="D512" t="s">
        <v>1822</v>
      </c>
      <c r="E512" s="39" t="s">
        <v>458</v>
      </c>
      <c r="F512" s="32">
        <v>71788</v>
      </c>
      <c r="G512" s="43">
        <v>199</v>
      </c>
      <c r="H512" s="47">
        <f t="shared" si="189"/>
        <v>2.2988530764097068</v>
      </c>
      <c r="I512">
        <v>53</v>
      </c>
      <c r="J512">
        <v>168</v>
      </c>
      <c r="K512" s="33">
        <f t="shared" si="190"/>
        <v>31.547599999999999</v>
      </c>
      <c r="L512" s="33">
        <v>323</v>
      </c>
      <c r="M512" s="33">
        <v>276</v>
      </c>
      <c r="N512" s="33">
        <v>248</v>
      </c>
      <c r="O512" s="33">
        <v>238</v>
      </c>
      <c r="P512" s="42">
        <v>227</v>
      </c>
      <c r="Q512" s="43">
        <v>202</v>
      </c>
      <c r="R512" s="40">
        <f t="shared" si="191"/>
        <v>323</v>
      </c>
      <c r="S512" s="34">
        <f t="shared" si="192"/>
        <v>38.39</v>
      </c>
      <c r="T512" s="43">
        <v>1789300</v>
      </c>
      <c r="U512" s="43">
        <v>17537520</v>
      </c>
      <c r="V512" s="54">
        <f t="shared" si="193"/>
        <v>10.202697000000001</v>
      </c>
      <c r="W512" s="32">
        <v>34</v>
      </c>
      <c r="X512">
        <v>259</v>
      </c>
      <c r="Y512">
        <f t="shared" si="194"/>
        <v>13.13</v>
      </c>
      <c r="Z512" s="46">
        <v>195971</v>
      </c>
      <c r="AA512" s="41">
        <v>146523</v>
      </c>
      <c r="AB512" s="33">
        <f t="shared" si="195"/>
        <v>0.42007800000000001</v>
      </c>
      <c r="AC512" s="33" t="str">
        <f t="shared" si="196"/>
        <v/>
      </c>
      <c r="AD512" s="33" t="str">
        <f t="shared" si="197"/>
        <v/>
      </c>
      <c r="AE512" s="62">
        <f t="shared" si="198"/>
        <v>704.25077095814686</v>
      </c>
      <c r="AF512" s="62">
        <f t="shared" si="199"/>
        <v>0</v>
      </c>
      <c r="AG512" s="62">
        <f t="shared" si="200"/>
        <v>0</v>
      </c>
      <c r="AH512" s="62" t="str">
        <f t="shared" si="201"/>
        <v/>
      </c>
      <c r="AI512" s="33" t="str">
        <f t="shared" si="202"/>
        <v/>
      </c>
      <c r="AJ512" s="33" t="str">
        <f t="shared" si="203"/>
        <v/>
      </c>
      <c r="AK512" s="34">
        <f t="shared" si="204"/>
        <v>704.25</v>
      </c>
      <c r="AL512" s="34">
        <f t="shared" si="205"/>
        <v>750.02</v>
      </c>
      <c r="AM512" s="32">
        <f t="shared" si="206"/>
        <v>66931</v>
      </c>
      <c r="AN512" s="35">
        <f t="shared" si="207"/>
        <v>5.3758495219872974E-3</v>
      </c>
      <c r="AO512" s="32">
        <f t="shared" si="208"/>
        <v>-26.110501128292302</v>
      </c>
      <c r="AP512" s="32">
        <f t="shared" si="209"/>
        <v>66931</v>
      </c>
      <c r="AQ512" s="32">
        <f t="shared" si="210"/>
        <v>1990</v>
      </c>
      <c r="AR512" s="32">
        <f t="shared" si="211"/>
        <v>7326.1500000000005</v>
      </c>
      <c r="AS512" s="32">
        <f t="shared" si="212"/>
        <v>69798</v>
      </c>
      <c r="AT512" s="36">
        <f t="shared" si="213"/>
        <v>69798</v>
      </c>
      <c r="AU512" s="33"/>
      <c r="AV512" s="33">
        <f t="shared" si="214"/>
        <v>1</v>
      </c>
      <c r="AX512">
        <v>71788</v>
      </c>
      <c r="AY512" s="71">
        <f t="shared" si="215"/>
        <v>-2.7720510391708919E-2</v>
      </c>
    </row>
    <row r="513" spans="1:51" ht="15" customHeight="1" x14ac:dyDescent="0.25">
      <c r="A513">
        <v>53</v>
      </c>
      <c r="B513">
        <v>1000</v>
      </c>
      <c r="C513" t="s">
        <v>2239</v>
      </c>
      <c r="D513" t="s">
        <v>2240</v>
      </c>
      <c r="E513" s="39" t="s">
        <v>666</v>
      </c>
      <c r="F513" s="32">
        <v>140575</v>
      </c>
      <c r="G513" s="43">
        <v>368</v>
      </c>
      <c r="H513" s="47">
        <f t="shared" si="189"/>
        <v>2.5658478186735176</v>
      </c>
      <c r="I513">
        <v>72</v>
      </c>
      <c r="J513">
        <v>211</v>
      </c>
      <c r="K513" s="33">
        <f t="shared" si="190"/>
        <v>34.123199999999997</v>
      </c>
      <c r="L513" s="33">
        <v>506</v>
      </c>
      <c r="M513" s="33">
        <v>480</v>
      </c>
      <c r="N513" s="33">
        <v>463</v>
      </c>
      <c r="O513" s="33">
        <v>424</v>
      </c>
      <c r="P513" s="42">
        <v>376</v>
      </c>
      <c r="Q513" s="43">
        <v>377</v>
      </c>
      <c r="R513" s="40">
        <f t="shared" si="191"/>
        <v>506</v>
      </c>
      <c r="S513" s="34">
        <f t="shared" si="192"/>
        <v>27.27</v>
      </c>
      <c r="T513" s="43">
        <v>2833300</v>
      </c>
      <c r="U513" s="43">
        <v>27814740</v>
      </c>
      <c r="V513" s="54">
        <f t="shared" si="193"/>
        <v>10.186325999999999</v>
      </c>
      <c r="W513" s="32">
        <v>66</v>
      </c>
      <c r="X513">
        <v>383</v>
      </c>
      <c r="Y513">
        <f t="shared" si="194"/>
        <v>17.23</v>
      </c>
      <c r="Z513" s="46">
        <v>325638</v>
      </c>
      <c r="AA513" s="41">
        <v>135744</v>
      </c>
      <c r="AB513" s="33">
        <f t="shared" si="195"/>
        <v>0.42007800000000001</v>
      </c>
      <c r="AC513" s="33" t="str">
        <f t="shared" si="196"/>
        <v/>
      </c>
      <c r="AD513" s="33" t="str">
        <f t="shared" si="197"/>
        <v/>
      </c>
      <c r="AE513" s="62">
        <f t="shared" si="198"/>
        <v>763.22376864515059</v>
      </c>
      <c r="AF513" s="62">
        <f t="shared" si="199"/>
        <v>0</v>
      </c>
      <c r="AG513" s="62">
        <f t="shared" si="200"/>
        <v>0</v>
      </c>
      <c r="AH513" s="62" t="str">
        <f t="shared" si="201"/>
        <v/>
      </c>
      <c r="AI513" s="33" t="str">
        <f t="shared" si="202"/>
        <v/>
      </c>
      <c r="AJ513" s="33" t="str">
        <f t="shared" si="203"/>
        <v/>
      </c>
      <c r="AK513" s="34">
        <f t="shared" si="204"/>
        <v>763.22</v>
      </c>
      <c r="AL513" s="34">
        <f t="shared" si="205"/>
        <v>812.82</v>
      </c>
      <c r="AM513" s="32">
        <f t="shared" si="206"/>
        <v>162324</v>
      </c>
      <c r="AN513" s="35">
        <f t="shared" si="207"/>
        <v>5.3758495219872974E-3</v>
      </c>
      <c r="AO513" s="32">
        <f t="shared" si="208"/>
        <v>116.91935125370173</v>
      </c>
      <c r="AP513" s="32">
        <f t="shared" si="209"/>
        <v>140692</v>
      </c>
      <c r="AQ513" s="32">
        <f t="shared" si="210"/>
        <v>3680</v>
      </c>
      <c r="AR513" s="32">
        <f t="shared" si="211"/>
        <v>6787.2000000000007</v>
      </c>
      <c r="AS513" s="32">
        <f t="shared" si="212"/>
        <v>136895</v>
      </c>
      <c r="AT513" s="36">
        <f t="shared" si="213"/>
        <v>140692</v>
      </c>
      <c r="AU513" s="33"/>
      <c r="AV513" s="33">
        <f t="shared" si="214"/>
        <v>1</v>
      </c>
      <c r="AX513">
        <v>140575</v>
      </c>
      <c r="AY513" s="71">
        <f t="shared" si="215"/>
        <v>8.3229592744086785E-4</v>
      </c>
    </row>
    <row r="514" spans="1:51" ht="15" customHeight="1" x14ac:dyDescent="0.25">
      <c r="A514">
        <v>53</v>
      </c>
      <c r="B514">
        <v>1100</v>
      </c>
      <c r="C514" t="s">
        <v>2249</v>
      </c>
      <c r="D514" t="s">
        <v>2250</v>
      </c>
      <c r="E514" s="39" t="s">
        <v>671</v>
      </c>
      <c r="F514" s="32">
        <v>126125</v>
      </c>
      <c r="G514" s="43">
        <v>359</v>
      </c>
      <c r="H514" s="47">
        <f t="shared" si="189"/>
        <v>2.5550944485783194</v>
      </c>
      <c r="I514">
        <v>75</v>
      </c>
      <c r="J514">
        <v>170</v>
      </c>
      <c r="K514" s="33">
        <f t="shared" si="190"/>
        <v>44.117600000000003</v>
      </c>
      <c r="L514" s="33">
        <v>394</v>
      </c>
      <c r="M514" s="33">
        <v>387</v>
      </c>
      <c r="N514" s="33">
        <v>381</v>
      </c>
      <c r="O514" s="33">
        <v>376</v>
      </c>
      <c r="P514" s="42">
        <v>342</v>
      </c>
      <c r="Q514" s="43">
        <v>365</v>
      </c>
      <c r="R514" s="40">
        <f t="shared" si="191"/>
        <v>394</v>
      </c>
      <c r="S514" s="34">
        <f t="shared" si="192"/>
        <v>8.8800000000000008</v>
      </c>
      <c r="T514" s="43">
        <v>1867600</v>
      </c>
      <c r="U514" s="43">
        <v>22878103</v>
      </c>
      <c r="V514" s="54">
        <f t="shared" si="193"/>
        <v>8.1632639999999999</v>
      </c>
      <c r="W514" s="32">
        <v>67</v>
      </c>
      <c r="X514">
        <v>351</v>
      </c>
      <c r="Y514">
        <f t="shared" si="194"/>
        <v>19.09</v>
      </c>
      <c r="Z514" s="46">
        <v>226973</v>
      </c>
      <c r="AA514" s="41">
        <v>161003</v>
      </c>
      <c r="AB514" s="33">
        <f t="shared" si="195"/>
        <v>0.42007800000000001</v>
      </c>
      <c r="AC514" s="33" t="str">
        <f t="shared" si="196"/>
        <v/>
      </c>
      <c r="AD514" s="33" t="str">
        <f t="shared" si="197"/>
        <v/>
      </c>
      <c r="AE514" s="62">
        <f t="shared" si="198"/>
        <v>760.84859651863349</v>
      </c>
      <c r="AF514" s="62">
        <f t="shared" si="199"/>
        <v>0</v>
      </c>
      <c r="AG514" s="62">
        <f t="shared" si="200"/>
        <v>0</v>
      </c>
      <c r="AH514" s="62" t="str">
        <f t="shared" si="201"/>
        <v/>
      </c>
      <c r="AI514" s="33" t="str">
        <f t="shared" si="202"/>
        <v/>
      </c>
      <c r="AJ514" s="33" t="str">
        <f t="shared" si="203"/>
        <v/>
      </c>
      <c r="AK514" s="34">
        <f t="shared" si="204"/>
        <v>760.85</v>
      </c>
      <c r="AL514" s="34">
        <f t="shared" si="205"/>
        <v>810.3</v>
      </c>
      <c r="AM514" s="32">
        <f t="shared" si="206"/>
        <v>195551</v>
      </c>
      <c r="AN514" s="35">
        <f t="shared" si="207"/>
        <v>5.3758495219872974E-3</v>
      </c>
      <c r="AO514" s="32">
        <f t="shared" si="208"/>
        <v>373.22372891349011</v>
      </c>
      <c r="AP514" s="32">
        <f t="shared" si="209"/>
        <v>126498</v>
      </c>
      <c r="AQ514" s="32">
        <f t="shared" si="210"/>
        <v>3590</v>
      </c>
      <c r="AR514" s="32">
        <f t="shared" si="211"/>
        <v>8050.1500000000005</v>
      </c>
      <c r="AS514" s="32">
        <f t="shared" si="212"/>
        <v>122535</v>
      </c>
      <c r="AT514" s="36">
        <f t="shared" si="213"/>
        <v>126498</v>
      </c>
      <c r="AU514" s="33"/>
      <c r="AV514" s="33">
        <f t="shared" si="214"/>
        <v>1</v>
      </c>
      <c r="AX514">
        <v>126125</v>
      </c>
      <c r="AY514" s="71">
        <f t="shared" si="215"/>
        <v>2.9573835480673936E-3</v>
      </c>
    </row>
    <row r="515" spans="1:51" ht="15" customHeight="1" x14ac:dyDescent="0.25">
      <c r="A515">
        <v>53</v>
      </c>
      <c r="B515">
        <v>1200</v>
      </c>
      <c r="C515" t="s">
        <v>2563</v>
      </c>
      <c r="D515" t="s">
        <v>2564</v>
      </c>
      <c r="E515" s="39" t="s">
        <v>828</v>
      </c>
      <c r="F515" s="32">
        <v>109751</v>
      </c>
      <c r="G515" s="43">
        <v>325</v>
      </c>
      <c r="H515" s="47">
        <f t="shared" si="189"/>
        <v>2.5118833609788744</v>
      </c>
      <c r="I515">
        <v>46</v>
      </c>
      <c r="J515">
        <v>133</v>
      </c>
      <c r="K515" s="33">
        <f t="shared" si="190"/>
        <v>34.586500000000001</v>
      </c>
      <c r="L515" s="33">
        <v>390</v>
      </c>
      <c r="M515" s="33">
        <v>380</v>
      </c>
      <c r="N515" s="33">
        <v>351</v>
      </c>
      <c r="O515" s="33">
        <v>332</v>
      </c>
      <c r="P515" s="42">
        <v>339</v>
      </c>
      <c r="Q515" s="43">
        <v>332</v>
      </c>
      <c r="R515" s="40">
        <f t="shared" si="191"/>
        <v>390</v>
      </c>
      <c r="S515" s="34">
        <f t="shared" si="192"/>
        <v>16.670000000000002</v>
      </c>
      <c r="T515" s="43">
        <v>3212800</v>
      </c>
      <c r="U515" s="43">
        <v>28433726</v>
      </c>
      <c r="V515" s="54">
        <f t="shared" si="193"/>
        <v>11.299258</v>
      </c>
      <c r="W515" s="32">
        <v>86</v>
      </c>
      <c r="X515">
        <v>241</v>
      </c>
      <c r="Y515">
        <f t="shared" si="194"/>
        <v>35.68</v>
      </c>
      <c r="Z515" s="46">
        <v>272678</v>
      </c>
      <c r="AA515" s="41">
        <v>194453</v>
      </c>
      <c r="AB515" s="33">
        <f t="shared" si="195"/>
        <v>0.42007800000000001</v>
      </c>
      <c r="AC515" s="33" t="str">
        <f t="shared" si="196"/>
        <v/>
      </c>
      <c r="AD515" s="33" t="str">
        <f t="shared" si="197"/>
        <v/>
      </c>
      <c r="AE515" s="62">
        <f t="shared" si="198"/>
        <v>751.30426112293082</v>
      </c>
      <c r="AF515" s="62">
        <f t="shared" si="199"/>
        <v>0</v>
      </c>
      <c r="AG515" s="62">
        <f t="shared" si="200"/>
        <v>0</v>
      </c>
      <c r="AH515" s="62" t="str">
        <f t="shared" si="201"/>
        <v/>
      </c>
      <c r="AI515" s="33" t="str">
        <f t="shared" si="202"/>
        <v/>
      </c>
      <c r="AJ515" s="33" t="str">
        <f t="shared" si="203"/>
        <v/>
      </c>
      <c r="AK515" s="34">
        <f t="shared" si="204"/>
        <v>751.3</v>
      </c>
      <c r="AL515" s="34">
        <f t="shared" si="205"/>
        <v>800.13</v>
      </c>
      <c r="AM515" s="32">
        <f t="shared" si="206"/>
        <v>145496</v>
      </c>
      <c r="AN515" s="35">
        <f t="shared" si="207"/>
        <v>5.3758495219872974E-3</v>
      </c>
      <c r="AO515" s="32">
        <f t="shared" si="208"/>
        <v>192.15974116343594</v>
      </c>
      <c r="AP515" s="32">
        <f t="shared" si="209"/>
        <v>109943</v>
      </c>
      <c r="AQ515" s="32">
        <f t="shared" si="210"/>
        <v>3250</v>
      </c>
      <c r="AR515" s="32">
        <f t="shared" si="211"/>
        <v>9722.65</v>
      </c>
      <c r="AS515" s="32">
        <f t="shared" si="212"/>
        <v>106501</v>
      </c>
      <c r="AT515" s="36">
        <f t="shared" si="213"/>
        <v>109943</v>
      </c>
      <c r="AU515" s="33"/>
      <c r="AV515" s="33">
        <f t="shared" si="214"/>
        <v>1</v>
      </c>
      <c r="AX515">
        <v>109751</v>
      </c>
      <c r="AY515" s="71">
        <f t="shared" si="215"/>
        <v>1.7494145839217865E-3</v>
      </c>
    </row>
    <row r="516" spans="1:51" ht="15" customHeight="1" x14ac:dyDescent="0.25">
      <c r="A516">
        <v>53</v>
      </c>
      <c r="B516">
        <v>1300</v>
      </c>
      <c r="C516" t="s">
        <v>2593</v>
      </c>
      <c r="D516" t="s">
        <v>2594</v>
      </c>
      <c r="E516" s="39" t="s">
        <v>843</v>
      </c>
      <c r="F516" s="32">
        <v>4134210</v>
      </c>
      <c r="G516" s="43">
        <v>13742</v>
      </c>
      <c r="H516" s="47">
        <f t="shared" si="189"/>
        <v>4.1380499442048899</v>
      </c>
      <c r="I516">
        <v>731</v>
      </c>
      <c r="J516">
        <v>4889</v>
      </c>
      <c r="K516" s="33">
        <f t="shared" si="190"/>
        <v>14.951900000000002</v>
      </c>
      <c r="L516" s="33">
        <v>9916</v>
      </c>
      <c r="M516" s="33">
        <v>10243</v>
      </c>
      <c r="N516" s="33">
        <v>9977</v>
      </c>
      <c r="O516" s="33">
        <v>11283</v>
      </c>
      <c r="P516" s="40">
        <v>12764</v>
      </c>
      <c r="Q516" s="43">
        <v>13947</v>
      </c>
      <c r="R516" s="40">
        <f t="shared" si="191"/>
        <v>13947</v>
      </c>
      <c r="S516" s="34">
        <f t="shared" si="192"/>
        <v>1.47</v>
      </c>
      <c r="T516" s="43">
        <v>336733300</v>
      </c>
      <c r="U516" s="43">
        <v>1160111283</v>
      </c>
      <c r="V516" s="54">
        <f t="shared" si="193"/>
        <v>29.025948</v>
      </c>
      <c r="W516" s="32">
        <v>2207</v>
      </c>
      <c r="X516">
        <v>13792</v>
      </c>
      <c r="Y516">
        <f t="shared" si="194"/>
        <v>16</v>
      </c>
      <c r="Z516" s="46">
        <v>15206194</v>
      </c>
      <c r="AA516" s="41">
        <v>7946663</v>
      </c>
      <c r="AB516" s="33">
        <f t="shared" si="195"/>
        <v>0.42007800000000001</v>
      </c>
      <c r="AC516" s="33" t="str">
        <f t="shared" si="196"/>
        <v/>
      </c>
      <c r="AD516" s="33" t="str">
        <f t="shared" si="197"/>
        <v/>
      </c>
      <c r="AE516" s="62">
        <f t="shared" si="198"/>
        <v>0</v>
      </c>
      <c r="AF516" s="62">
        <f t="shared" si="199"/>
        <v>0</v>
      </c>
      <c r="AG516" s="62">
        <f t="shared" si="200"/>
        <v>902.82884792379991</v>
      </c>
      <c r="AH516" s="62" t="str">
        <f t="shared" si="201"/>
        <v/>
      </c>
      <c r="AI516" s="33" t="str">
        <f t="shared" si="202"/>
        <v/>
      </c>
      <c r="AJ516" s="33" t="str">
        <f t="shared" si="203"/>
        <v/>
      </c>
      <c r="AK516" s="34">
        <f t="shared" si="204"/>
        <v>902.83</v>
      </c>
      <c r="AL516" s="34">
        <f t="shared" si="205"/>
        <v>961.51</v>
      </c>
      <c r="AM516" s="32">
        <f t="shared" si="206"/>
        <v>6825283</v>
      </c>
      <c r="AN516" s="35">
        <f t="shared" si="207"/>
        <v>5.3758495219872974E-3</v>
      </c>
      <c r="AO516" s="32">
        <f t="shared" si="208"/>
        <v>14466.803500682923</v>
      </c>
      <c r="AP516" s="32">
        <f t="shared" si="209"/>
        <v>4148677</v>
      </c>
      <c r="AQ516" s="32">
        <f t="shared" si="210"/>
        <v>137420</v>
      </c>
      <c r="AR516" s="32">
        <f t="shared" si="211"/>
        <v>397333.15</v>
      </c>
      <c r="AS516" s="32">
        <f t="shared" si="212"/>
        <v>3996790</v>
      </c>
      <c r="AT516" s="36">
        <f t="shared" si="213"/>
        <v>4148677</v>
      </c>
      <c r="AU516" s="33"/>
      <c r="AV516" s="33">
        <f t="shared" si="214"/>
        <v>1</v>
      </c>
      <c r="AX516">
        <v>4134210</v>
      </c>
      <c r="AY516" s="71">
        <f t="shared" si="215"/>
        <v>3.49933844676492E-3</v>
      </c>
    </row>
    <row r="517" spans="1:51" ht="15" customHeight="1" x14ac:dyDescent="0.25">
      <c r="A517">
        <v>54</v>
      </c>
      <c r="B517">
        <v>100</v>
      </c>
      <c r="C517" t="s">
        <v>901</v>
      </c>
      <c r="D517" t="s">
        <v>902</v>
      </c>
      <c r="E517" s="39" t="s">
        <v>0</v>
      </c>
      <c r="F517" s="32">
        <v>772925</v>
      </c>
      <c r="G517" s="43">
        <v>1716</v>
      </c>
      <c r="H517" s="47">
        <f t="shared" si="189"/>
        <v>3.2345172835126865</v>
      </c>
      <c r="I517">
        <v>162</v>
      </c>
      <c r="J517">
        <v>870</v>
      </c>
      <c r="K517" s="33">
        <f t="shared" si="190"/>
        <v>18.620699999999999</v>
      </c>
      <c r="L517" s="33">
        <v>2076</v>
      </c>
      <c r="M517" s="33">
        <v>1971</v>
      </c>
      <c r="N517" s="33">
        <v>1708</v>
      </c>
      <c r="O517" s="33">
        <v>1657</v>
      </c>
      <c r="P517" s="40">
        <v>1707</v>
      </c>
      <c r="Q517" s="43">
        <v>1740</v>
      </c>
      <c r="R517" s="40">
        <f t="shared" si="191"/>
        <v>2076</v>
      </c>
      <c r="S517" s="34">
        <f t="shared" si="192"/>
        <v>17.34</v>
      </c>
      <c r="T517" s="43">
        <v>10437500</v>
      </c>
      <c r="U517" s="43">
        <v>87388056</v>
      </c>
      <c r="V517" s="54">
        <f t="shared" si="193"/>
        <v>11.943852</v>
      </c>
      <c r="W517" s="32">
        <v>340</v>
      </c>
      <c r="X517">
        <v>1834</v>
      </c>
      <c r="Y517">
        <f t="shared" si="194"/>
        <v>18.54</v>
      </c>
      <c r="Z517" s="46">
        <v>965405</v>
      </c>
      <c r="AA517" s="41">
        <v>510162</v>
      </c>
      <c r="AB517" s="33">
        <f t="shared" si="195"/>
        <v>0.42007800000000001</v>
      </c>
      <c r="AC517" s="33" t="str">
        <f t="shared" si="196"/>
        <v/>
      </c>
      <c r="AD517" s="33" t="str">
        <f t="shared" si="197"/>
        <v/>
      </c>
      <c r="AE517" s="62">
        <f t="shared" si="198"/>
        <v>910.91747403043166</v>
      </c>
      <c r="AF517" s="62">
        <f t="shared" si="199"/>
        <v>0</v>
      </c>
      <c r="AG517" s="62">
        <f t="shared" si="200"/>
        <v>0</v>
      </c>
      <c r="AH517" s="62" t="str">
        <f t="shared" si="201"/>
        <v/>
      </c>
      <c r="AI517" s="33" t="str">
        <f t="shared" si="202"/>
        <v/>
      </c>
      <c r="AJ517" s="33" t="str">
        <f t="shared" si="203"/>
        <v/>
      </c>
      <c r="AK517" s="34">
        <f t="shared" si="204"/>
        <v>910.92</v>
      </c>
      <c r="AL517" s="34">
        <f t="shared" si="205"/>
        <v>970.12</v>
      </c>
      <c r="AM517" s="32">
        <f t="shared" si="206"/>
        <v>1259181</v>
      </c>
      <c r="AN517" s="35">
        <f t="shared" si="207"/>
        <v>5.3758495219872974E-3</v>
      </c>
      <c r="AO517" s="32">
        <f t="shared" si="208"/>
        <v>2614.0390851634552</v>
      </c>
      <c r="AP517" s="32">
        <f t="shared" si="209"/>
        <v>775539</v>
      </c>
      <c r="AQ517" s="32">
        <f t="shared" si="210"/>
        <v>17160</v>
      </c>
      <c r="AR517" s="32">
        <f t="shared" si="211"/>
        <v>25508.100000000002</v>
      </c>
      <c r="AS517" s="32">
        <f t="shared" si="212"/>
        <v>755765</v>
      </c>
      <c r="AT517" s="36">
        <f t="shared" si="213"/>
        <v>775539</v>
      </c>
      <c r="AU517" s="33"/>
      <c r="AV517" s="33">
        <f t="shared" si="214"/>
        <v>1</v>
      </c>
      <c r="AX517">
        <v>772925</v>
      </c>
      <c r="AY517" s="71">
        <f t="shared" si="215"/>
        <v>3.3819581460038167E-3</v>
      </c>
    </row>
    <row r="518" spans="1:51" ht="15" customHeight="1" x14ac:dyDescent="0.25">
      <c r="A518">
        <v>54</v>
      </c>
      <c r="B518">
        <v>200</v>
      </c>
      <c r="C518" t="s">
        <v>1061</v>
      </c>
      <c r="D518" t="s">
        <v>1062</v>
      </c>
      <c r="E518" s="39" t="s">
        <v>80</v>
      </c>
      <c r="F518" s="32">
        <v>29055</v>
      </c>
      <c r="G518" s="43">
        <v>95</v>
      </c>
      <c r="H518" s="47">
        <f t="shared" si="189"/>
        <v>1.9777236052888478</v>
      </c>
      <c r="I518">
        <v>22</v>
      </c>
      <c r="J518">
        <v>62</v>
      </c>
      <c r="K518" s="33">
        <f t="shared" si="190"/>
        <v>35.483899999999998</v>
      </c>
      <c r="L518" s="33">
        <v>128</v>
      </c>
      <c r="M518" s="33">
        <v>160</v>
      </c>
      <c r="N518" s="33">
        <v>119</v>
      </c>
      <c r="O518" s="33">
        <v>91</v>
      </c>
      <c r="P518" s="42">
        <v>110</v>
      </c>
      <c r="Q518" s="43">
        <v>96</v>
      </c>
      <c r="R518" s="40">
        <f t="shared" si="191"/>
        <v>160</v>
      </c>
      <c r="S518" s="34">
        <f t="shared" si="192"/>
        <v>40.630000000000003</v>
      </c>
      <c r="T518" s="43">
        <v>209000</v>
      </c>
      <c r="U518" s="43">
        <v>3102276</v>
      </c>
      <c r="V518" s="54">
        <f t="shared" si="193"/>
        <v>6.7369890000000003</v>
      </c>
      <c r="W518" s="32">
        <v>46</v>
      </c>
      <c r="X518">
        <v>137</v>
      </c>
      <c r="Y518">
        <f t="shared" si="194"/>
        <v>33.58</v>
      </c>
      <c r="Z518" s="46">
        <v>32267</v>
      </c>
      <c r="AA518" s="41">
        <v>16500</v>
      </c>
      <c r="AB518" s="33">
        <f t="shared" si="195"/>
        <v>0.42007800000000001</v>
      </c>
      <c r="AC518" s="33" t="str">
        <f t="shared" si="196"/>
        <v/>
      </c>
      <c r="AD518" s="33" t="str">
        <f t="shared" si="197"/>
        <v/>
      </c>
      <c r="AE518" s="62">
        <f t="shared" si="198"/>
        <v>633.32065676538491</v>
      </c>
      <c r="AF518" s="62">
        <f t="shared" si="199"/>
        <v>0</v>
      </c>
      <c r="AG518" s="62">
        <f t="shared" si="200"/>
        <v>0</v>
      </c>
      <c r="AH518" s="62" t="str">
        <f t="shared" si="201"/>
        <v/>
      </c>
      <c r="AI518" s="33" t="str">
        <f t="shared" si="202"/>
        <v/>
      </c>
      <c r="AJ518" s="33" t="str">
        <f t="shared" si="203"/>
        <v/>
      </c>
      <c r="AK518" s="34">
        <f t="shared" si="204"/>
        <v>633.32000000000005</v>
      </c>
      <c r="AL518" s="34">
        <f t="shared" si="205"/>
        <v>674.48</v>
      </c>
      <c r="AM518" s="32">
        <f t="shared" si="206"/>
        <v>50521</v>
      </c>
      <c r="AN518" s="35">
        <f t="shared" si="207"/>
        <v>5.3758495219872974E-3</v>
      </c>
      <c r="AO518" s="32">
        <f t="shared" si="208"/>
        <v>115.39798583897932</v>
      </c>
      <c r="AP518" s="32">
        <f t="shared" si="209"/>
        <v>29170</v>
      </c>
      <c r="AQ518" s="32">
        <f t="shared" si="210"/>
        <v>950</v>
      </c>
      <c r="AR518" s="32">
        <f t="shared" si="211"/>
        <v>825</v>
      </c>
      <c r="AS518" s="32">
        <f t="shared" si="212"/>
        <v>28230</v>
      </c>
      <c r="AT518" s="36">
        <f t="shared" si="213"/>
        <v>29170</v>
      </c>
      <c r="AU518" s="33"/>
      <c r="AV518" s="33">
        <f t="shared" si="214"/>
        <v>1</v>
      </c>
      <c r="AX518">
        <v>29055</v>
      </c>
      <c r="AY518" s="71">
        <f t="shared" si="215"/>
        <v>3.958010669420065E-3</v>
      </c>
    </row>
    <row r="519" spans="1:51" ht="15" customHeight="1" x14ac:dyDescent="0.25">
      <c r="A519">
        <v>54</v>
      </c>
      <c r="B519">
        <v>400</v>
      </c>
      <c r="C519" t="s">
        <v>1481</v>
      </c>
      <c r="D519" t="s">
        <v>1482</v>
      </c>
      <c r="E519" s="39" t="s">
        <v>288</v>
      </c>
      <c r="F519" s="32">
        <v>66518</v>
      </c>
      <c r="G519" s="43">
        <v>227</v>
      </c>
      <c r="H519" s="47">
        <f t="shared" si="189"/>
        <v>2.3560258571931225</v>
      </c>
      <c r="I519">
        <v>36</v>
      </c>
      <c r="J519">
        <v>120</v>
      </c>
      <c r="K519" s="33">
        <f t="shared" si="190"/>
        <v>30</v>
      </c>
      <c r="L519" s="33">
        <v>265</v>
      </c>
      <c r="M519" s="33">
        <v>241</v>
      </c>
      <c r="N519" s="33">
        <v>200</v>
      </c>
      <c r="O519" s="33">
        <v>215</v>
      </c>
      <c r="P519" s="42">
        <v>214</v>
      </c>
      <c r="Q519" s="43">
        <v>227</v>
      </c>
      <c r="R519" s="40">
        <f t="shared" si="191"/>
        <v>265</v>
      </c>
      <c r="S519" s="34">
        <f t="shared" si="192"/>
        <v>14.34</v>
      </c>
      <c r="T519" s="43">
        <v>1401500</v>
      </c>
      <c r="U519" s="43">
        <v>9912412</v>
      </c>
      <c r="V519" s="54">
        <f t="shared" si="193"/>
        <v>14.138839000000001</v>
      </c>
      <c r="W519" s="32">
        <v>53</v>
      </c>
      <c r="X519">
        <v>308</v>
      </c>
      <c r="Y519">
        <f t="shared" si="194"/>
        <v>17.21</v>
      </c>
      <c r="Z519" s="46">
        <v>121609</v>
      </c>
      <c r="AA519" s="41">
        <v>73833</v>
      </c>
      <c r="AB519" s="33">
        <f t="shared" si="195"/>
        <v>0.42007800000000001</v>
      </c>
      <c r="AC519" s="33" t="str">
        <f t="shared" si="196"/>
        <v/>
      </c>
      <c r="AD519" s="33" t="str">
        <f t="shared" si="197"/>
        <v/>
      </c>
      <c r="AE519" s="62">
        <f t="shared" si="198"/>
        <v>716.87892325924531</v>
      </c>
      <c r="AF519" s="62">
        <f t="shared" si="199"/>
        <v>0</v>
      </c>
      <c r="AG519" s="62">
        <f t="shared" si="200"/>
        <v>0</v>
      </c>
      <c r="AH519" s="62" t="str">
        <f t="shared" si="201"/>
        <v/>
      </c>
      <c r="AI519" s="33" t="str">
        <f t="shared" si="202"/>
        <v/>
      </c>
      <c r="AJ519" s="33" t="str">
        <f t="shared" si="203"/>
        <v/>
      </c>
      <c r="AK519" s="34">
        <f t="shared" si="204"/>
        <v>716.88</v>
      </c>
      <c r="AL519" s="34">
        <f t="shared" si="205"/>
        <v>763.47</v>
      </c>
      <c r="AM519" s="32">
        <f t="shared" si="206"/>
        <v>122222</v>
      </c>
      <c r="AN519" s="35">
        <f t="shared" si="207"/>
        <v>5.3758495219872974E-3</v>
      </c>
      <c r="AO519" s="32">
        <f t="shared" si="208"/>
        <v>299.45632177278043</v>
      </c>
      <c r="AP519" s="32">
        <f t="shared" si="209"/>
        <v>66817</v>
      </c>
      <c r="AQ519" s="32">
        <f t="shared" si="210"/>
        <v>2270</v>
      </c>
      <c r="AR519" s="32">
        <f t="shared" si="211"/>
        <v>3691.65</v>
      </c>
      <c r="AS519" s="32">
        <f t="shared" si="212"/>
        <v>64248</v>
      </c>
      <c r="AT519" s="36">
        <f t="shared" si="213"/>
        <v>66817</v>
      </c>
      <c r="AU519" s="33"/>
      <c r="AV519" s="33">
        <f t="shared" si="214"/>
        <v>1</v>
      </c>
      <c r="AX519">
        <v>66518</v>
      </c>
      <c r="AY519" s="71">
        <f t="shared" si="215"/>
        <v>4.4950239033043687E-3</v>
      </c>
    </row>
    <row r="520" spans="1:51" ht="15" customHeight="1" x14ac:dyDescent="0.25">
      <c r="A520">
        <v>54</v>
      </c>
      <c r="B520">
        <v>500</v>
      </c>
      <c r="C520" t="s">
        <v>1563</v>
      </c>
      <c r="D520" t="s">
        <v>1564</v>
      </c>
      <c r="E520" s="39" t="s">
        <v>329</v>
      </c>
      <c r="F520" s="32">
        <v>234546</v>
      </c>
      <c r="G520" s="43">
        <v>548</v>
      </c>
      <c r="H520" s="47">
        <f t="shared" si="189"/>
        <v>2.7387805584843692</v>
      </c>
      <c r="I520">
        <v>82</v>
      </c>
      <c r="J520">
        <v>264</v>
      </c>
      <c r="K520" s="33">
        <f t="shared" si="190"/>
        <v>31.060600000000001</v>
      </c>
      <c r="L520" s="33">
        <v>598</v>
      </c>
      <c r="M520" s="33">
        <v>690</v>
      </c>
      <c r="N520" s="33">
        <v>611</v>
      </c>
      <c r="O520" s="33">
        <v>622</v>
      </c>
      <c r="P520" s="42">
        <v>597</v>
      </c>
      <c r="Q520" s="43">
        <v>564</v>
      </c>
      <c r="R520" s="40">
        <f t="shared" si="191"/>
        <v>690</v>
      </c>
      <c r="S520" s="34">
        <f t="shared" si="192"/>
        <v>20.58</v>
      </c>
      <c r="T520" s="43">
        <v>4716100</v>
      </c>
      <c r="U520" s="43">
        <v>28502415</v>
      </c>
      <c r="V520" s="54">
        <f t="shared" si="193"/>
        <v>16.546316999999998</v>
      </c>
      <c r="W520" s="32">
        <v>149</v>
      </c>
      <c r="X520">
        <v>589</v>
      </c>
      <c r="Y520">
        <f t="shared" si="194"/>
        <v>25.3</v>
      </c>
      <c r="Z520" s="46">
        <v>283931</v>
      </c>
      <c r="AA520" s="41">
        <v>266205</v>
      </c>
      <c r="AB520" s="33">
        <f t="shared" si="195"/>
        <v>0.42007800000000001</v>
      </c>
      <c r="AC520" s="33" t="str">
        <f t="shared" si="196"/>
        <v/>
      </c>
      <c r="AD520" s="33" t="str">
        <f t="shared" si="197"/>
        <v/>
      </c>
      <c r="AE520" s="62">
        <f t="shared" si="198"/>
        <v>801.42063341635196</v>
      </c>
      <c r="AF520" s="62">
        <f t="shared" si="199"/>
        <v>0</v>
      </c>
      <c r="AG520" s="62">
        <f t="shared" si="200"/>
        <v>0</v>
      </c>
      <c r="AH520" s="62" t="str">
        <f t="shared" si="201"/>
        <v/>
      </c>
      <c r="AI520" s="33" t="str">
        <f t="shared" si="202"/>
        <v/>
      </c>
      <c r="AJ520" s="33" t="str">
        <f t="shared" si="203"/>
        <v/>
      </c>
      <c r="AK520" s="34">
        <f t="shared" si="204"/>
        <v>801.42</v>
      </c>
      <c r="AL520" s="34">
        <f t="shared" si="205"/>
        <v>853.51</v>
      </c>
      <c r="AM520" s="32">
        <f t="shared" si="206"/>
        <v>348450</v>
      </c>
      <c r="AN520" s="35">
        <f t="shared" si="207"/>
        <v>5.3758495219872974E-3</v>
      </c>
      <c r="AO520" s="32">
        <f t="shared" si="208"/>
        <v>612.33076395244109</v>
      </c>
      <c r="AP520" s="32">
        <f t="shared" si="209"/>
        <v>235158</v>
      </c>
      <c r="AQ520" s="32">
        <f t="shared" si="210"/>
        <v>5480</v>
      </c>
      <c r="AR520" s="32">
        <f t="shared" si="211"/>
        <v>13310.25</v>
      </c>
      <c r="AS520" s="32">
        <f t="shared" si="212"/>
        <v>229066</v>
      </c>
      <c r="AT520" s="36">
        <f t="shared" si="213"/>
        <v>235158</v>
      </c>
      <c r="AU520" s="33"/>
      <c r="AV520" s="33">
        <f t="shared" si="214"/>
        <v>1</v>
      </c>
      <c r="AX520">
        <v>234546</v>
      </c>
      <c r="AY520" s="71">
        <f t="shared" si="215"/>
        <v>2.609296257450564E-3</v>
      </c>
    </row>
    <row r="521" spans="1:51" ht="15" customHeight="1" x14ac:dyDescent="0.25">
      <c r="A521">
        <v>54</v>
      </c>
      <c r="B521">
        <v>600</v>
      </c>
      <c r="C521" t="s">
        <v>1611</v>
      </c>
      <c r="D521" t="s">
        <v>1612</v>
      </c>
      <c r="E521" s="39" t="s">
        <v>353</v>
      </c>
      <c r="F521" s="32">
        <v>91628</v>
      </c>
      <c r="G521" s="43">
        <v>283</v>
      </c>
      <c r="H521" s="47">
        <f t="shared" si="189"/>
        <v>2.4517864355242902</v>
      </c>
      <c r="I521">
        <v>44</v>
      </c>
      <c r="J521">
        <v>104</v>
      </c>
      <c r="K521" s="33">
        <f t="shared" si="190"/>
        <v>42.307699999999997</v>
      </c>
      <c r="L521" s="33">
        <v>311</v>
      </c>
      <c r="M521" s="33">
        <v>336</v>
      </c>
      <c r="N521" s="33">
        <v>309</v>
      </c>
      <c r="O521" s="33">
        <v>315</v>
      </c>
      <c r="P521" s="42">
        <v>307</v>
      </c>
      <c r="Q521" s="43">
        <v>289</v>
      </c>
      <c r="R521" s="40">
        <f t="shared" si="191"/>
        <v>336</v>
      </c>
      <c r="S521" s="34">
        <f t="shared" si="192"/>
        <v>15.77</v>
      </c>
      <c r="T521" s="43">
        <v>931100</v>
      </c>
      <c r="U521" s="43">
        <v>13580347</v>
      </c>
      <c r="V521" s="54">
        <f t="shared" si="193"/>
        <v>6.8562310000000002</v>
      </c>
      <c r="W521" s="32">
        <v>31</v>
      </c>
      <c r="X521">
        <v>190</v>
      </c>
      <c r="Y521">
        <f t="shared" si="194"/>
        <v>16.32</v>
      </c>
      <c r="Z521" s="46">
        <v>127282</v>
      </c>
      <c r="AA521" s="41">
        <v>157629</v>
      </c>
      <c r="AB521" s="33">
        <f t="shared" si="195"/>
        <v>0.42007800000000001</v>
      </c>
      <c r="AC521" s="33" t="str">
        <f t="shared" si="196"/>
        <v/>
      </c>
      <c r="AD521" s="33" t="str">
        <f t="shared" si="197"/>
        <v/>
      </c>
      <c r="AE521" s="62">
        <f t="shared" si="198"/>
        <v>738.03023251929869</v>
      </c>
      <c r="AF521" s="62">
        <f t="shared" si="199"/>
        <v>0</v>
      </c>
      <c r="AG521" s="62">
        <f t="shared" si="200"/>
        <v>0</v>
      </c>
      <c r="AH521" s="62" t="str">
        <f t="shared" si="201"/>
        <v/>
      </c>
      <c r="AI521" s="33" t="str">
        <f t="shared" si="202"/>
        <v/>
      </c>
      <c r="AJ521" s="33" t="str">
        <f t="shared" si="203"/>
        <v/>
      </c>
      <c r="AK521" s="34">
        <f t="shared" si="204"/>
        <v>738.03</v>
      </c>
      <c r="AL521" s="34">
        <f t="shared" si="205"/>
        <v>786</v>
      </c>
      <c r="AM521" s="32">
        <f t="shared" si="206"/>
        <v>168970</v>
      </c>
      <c r="AN521" s="35">
        <f t="shared" si="207"/>
        <v>5.3758495219872974E-3</v>
      </c>
      <c r="AO521" s="32">
        <f t="shared" si="208"/>
        <v>415.77895372954157</v>
      </c>
      <c r="AP521" s="32">
        <f t="shared" si="209"/>
        <v>92044</v>
      </c>
      <c r="AQ521" s="32">
        <f t="shared" si="210"/>
        <v>2830</v>
      </c>
      <c r="AR521" s="32">
        <f t="shared" si="211"/>
        <v>7881.4500000000007</v>
      </c>
      <c r="AS521" s="32">
        <f t="shared" si="212"/>
        <v>88798</v>
      </c>
      <c r="AT521" s="36">
        <f t="shared" si="213"/>
        <v>92044</v>
      </c>
      <c r="AU521" s="33"/>
      <c r="AV521" s="33">
        <f t="shared" si="214"/>
        <v>1</v>
      </c>
      <c r="AX521">
        <v>91628</v>
      </c>
      <c r="AY521" s="71">
        <f t="shared" si="215"/>
        <v>4.5400969136071946E-3</v>
      </c>
    </row>
    <row r="522" spans="1:51" ht="15" customHeight="1" x14ac:dyDescent="0.25">
      <c r="A522">
        <v>54</v>
      </c>
      <c r="B522">
        <v>800</v>
      </c>
      <c r="C522" t="s">
        <v>2133</v>
      </c>
      <c r="D522" t="s">
        <v>2134</v>
      </c>
      <c r="E522" s="39" t="s">
        <v>614</v>
      </c>
      <c r="F522" s="32">
        <v>27737</v>
      </c>
      <c r="G522" s="43">
        <v>107</v>
      </c>
      <c r="H522" s="47">
        <f t="shared" si="189"/>
        <v>2.0293837776852097</v>
      </c>
      <c r="I522">
        <v>15</v>
      </c>
      <c r="J522">
        <v>53</v>
      </c>
      <c r="K522" s="33">
        <f t="shared" si="190"/>
        <v>28.301900000000003</v>
      </c>
      <c r="L522" s="33">
        <v>149</v>
      </c>
      <c r="M522" s="33">
        <v>134</v>
      </c>
      <c r="N522" s="33">
        <v>132</v>
      </c>
      <c r="O522" s="33">
        <v>121</v>
      </c>
      <c r="P522" s="42">
        <v>92</v>
      </c>
      <c r="Q522" s="43">
        <v>113</v>
      </c>
      <c r="R522" s="40">
        <f t="shared" si="191"/>
        <v>149</v>
      </c>
      <c r="S522" s="34">
        <f t="shared" si="192"/>
        <v>28.19</v>
      </c>
      <c r="T522" s="43">
        <v>826900</v>
      </c>
      <c r="U522" s="43">
        <v>4223086</v>
      </c>
      <c r="V522" s="54">
        <f t="shared" si="193"/>
        <v>19.580468</v>
      </c>
      <c r="W522" s="32">
        <v>13</v>
      </c>
      <c r="X522">
        <v>108</v>
      </c>
      <c r="Y522">
        <f t="shared" si="194"/>
        <v>12.04</v>
      </c>
      <c r="Z522" s="46">
        <v>44039</v>
      </c>
      <c r="AA522" s="41">
        <v>23001</v>
      </c>
      <c r="AB522" s="33">
        <f t="shared" si="195"/>
        <v>0.42007800000000001</v>
      </c>
      <c r="AC522" s="33" t="str">
        <f t="shared" si="196"/>
        <v/>
      </c>
      <c r="AD522" s="33" t="str">
        <f t="shared" si="197"/>
        <v/>
      </c>
      <c r="AE522" s="62">
        <f t="shared" si="198"/>
        <v>644.73120066377612</v>
      </c>
      <c r="AF522" s="62">
        <f t="shared" si="199"/>
        <v>0</v>
      </c>
      <c r="AG522" s="62">
        <f t="shared" si="200"/>
        <v>0</v>
      </c>
      <c r="AH522" s="62" t="str">
        <f t="shared" si="201"/>
        <v/>
      </c>
      <c r="AI522" s="33" t="str">
        <f t="shared" si="202"/>
        <v/>
      </c>
      <c r="AJ522" s="33" t="str">
        <f t="shared" si="203"/>
        <v/>
      </c>
      <c r="AK522" s="34">
        <f t="shared" si="204"/>
        <v>644.73</v>
      </c>
      <c r="AL522" s="34">
        <f t="shared" si="205"/>
        <v>686.63</v>
      </c>
      <c r="AM522" s="32">
        <f t="shared" si="206"/>
        <v>54970</v>
      </c>
      <c r="AN522" s="35">
        <f t="shared" si="207"/>
        <v>5.3758495219872974E-3</v>
      </c>
      <c r="AO522" s="32">
        <f t="shared" si="208"/>
        <v>146.40051003228007</v>
      </c>
      <c r="AP522" s="32">
        <f t="shared" si="209"/>
        <v>27883</v>
      </c>
      <c r="AQ522" s="32">
        <f t="shared" si="210"/>
        <v>1070</v>
      </c>
      <c r="AR522" s="32">
        <f t="shared" si="211"/>
        <v>1150.05</v>
      </c>
      <c r="AS522" s="32">
        <f t="shared" si="212"/>
        <v>26667</v>
      </c>
      <c r="AT522" s="36">
        <f t="shared" si="213"/>
        <v>27883</v>
      </c>
      <c r="AU522" s="33"/>
      <c r="AV522" s="33">
        <f t="shared" si="214"/>
        <v>1</v>
      </c>
      <c r="AX522">
        <v>27737</v>
      </c>
      <c r="AY522" s="71">
        <f t="shared" si="215"/>
        <v>5.2637271514583408E-3</v>
      </c>
    </row>
    <row r="523" spans="1:51" ht="15" customHeight="1" x14ac:dyDescent="0.25">
      <c r="A523">
        <v>54</v>
      </c>
      <c r="B523">
        <v>900</v>
      </c>
      <c r="C523" t="s">
        <v>2295</v>
      </c>
      <c r="D523" t="s">
        <v>2296</v>
      </c>
      <c r="E523" s="39" t="s">
        <v>694</v>
      </c>
      <c r="F523" s="32">
        <v>68592</v>
      </c>
      <c r="G523" s="43">
        <v>173</v>
      </c>
      <c r="H523" s="47">
        <f t="shared" si="189"/>
        <v>2.2380461031287955</v>
      </c>
      <c r="I523">
        <v>43</v>
      </c>
      <c r="J523">
        <v>120</v>
      </c>
      <c r="K523" s="33">
        <f t="shared" si="190"/>
        <v>35.833300000000001</v>
      </c>
      <c r="L523" s="33">
        <v>260</v>
      </c>
      <c r="M523" s="33">
        <v>276</v>
      </c>
      <c r="N523" s="33">
        <v>225</v>
      </c>
      <c r="O523" s="33">
        <v>266</v>
      </c>
      <c r="P523" s="42">
        <v>191</v>
      </c>
      <c r="Q523" s="43">
        <v>179</v>
      </c>
      <c r="R523" s="40">
        <f t="shared" si="191"/>
        <v>276</v>
      </c>
      <c r="S523" s="34">
        <f t="shared" si="192"/>
        <v>37.32</v>
      </c>
      <c r="T523" s="43">
        <v>639700</v>
      </c>
      <c r="U523" s="43">
        <v>6002581</v>
      </c>
      <c r="V523" s="54">
        <f t="shared" si="193"/>
        <v>10.657082000000001</v>
      </c>
      <c r="W523" s="32">
        <v>34</v>
      </c>
      <c r="X523">
        <v>195</v>
      </c>
      <c r="Y523">
        <f t="shared" si="194"/>
        <v>17.440000000000001</v>
      </c>
      <c r="Z523" s="46">
        <v>67028</v>
      </c>
      <c r="AA523" s="41">
        <v>30001</v>
      </c>
      <c r="AB523" s="33">
        <f t="shared" si="195"/>
        <v>0.42007800000000001</v>
      </c>
      <c r="AC523" s="33" t="str">
        <f t="shared" si="196"/>
        <v/>
      </c>
      <c r="AD523" s="33" t="str">
        <f t="shared" si="197"/>
        <v/>
      </c>
      <c r="AE523" s="62">
        <f t="shared" si="198"/>
        <v>690.81990912077902</v>
      </c>
      <c r="AF523" s="62">
        <f t="shared" si="199"/>
        <v>0</v>
      </c>
      <c r="AG523" s="62">
        <f t="shared" si="200"/>
        <v>0</v>
      </c>
      <c r="AH523" s="62" t="str">
        <f t="shared" si="201"/>
        <v/>
      </c>
      <c r="AI523" s="33" t="str">
        <f t="shared" si="202"/>
        <v/>
      </c>
      <c r="AJ523" s="33" t="str">
        <f t="shared" si="203"/>
        <v/>
      </c>
      <c r="AK523" s="34">
        <f t="shared" si="204"/>
        <v>690.82</v>
      </c>
      <c r="AL523" s="34">
        <f t="shared" si="205"/>
        <v>735.72</v>
      </c>
      <c r="AM523" s="32">
        <f t="shared" si="206"/>
        <v>99123</v>
      </c>
      <c r="AN523" s="35">
        <f t="shared" si="207"/>
        <v>5.3758495219872974E-3</v>
      </c>
      <c r="AO523" s="32">
        <f t="shared" si="208"/>
        <v>164.13006175579417</v>
      </c>
      <c r="AP523" s="32">
        <f t="shared" si="209"/>
        <v>68756</v>
      </c>
      <c r="AQ523" s="32">
        <f t="shared" si="210"/>
        <v>1730</v>
      </c>
      <c r="AR523" s="32">
        <f t="shared" si="211"/>
        <v>1500.0500000000002</v>
      </c>
      <c r="AS523" s="32">
        <f t="shared" si="212"/>
        <v>67092</v>
      </c>
      <c r="AT523" s="36">
        <f t="shared" si="213"/>
        <v>68756</v>
      </c>
      <c r="AU523" s="33"/>
      <c r="AV523" s="33">
        <f t="shared" si="214"/>
        <v>1</v>
      </c>
      <c r="AX523">
        <v>68592</v>
      </c>
      <c r="AY523" s="71">
        <f t="shared" si="215"/>
        <v>2.390949381852111E-3</v>
      </c>
    </row>
    <row r="524" spans="1:51" ht="15" customHeight="1" x14ac:dyDescent="0.25">
      <c r="A524">
        <v>54</v>
      </c>
      <c r="B524">
        <v>1100</v>
      </c>
      <c r="C524" t="s">
        <v>2445</v>
      </c>
      <c r="D524" t="s">
        <v>2446</v>
      </c>
      <c r="E524" s="39" t="s">
        <v>769</v>
      </c>
      <c r="F524" s="32">
        <v>365953</v>
      </c>
      <c r="G524" s="43">
        <v>702</v>
      </c>
      <c r="H524" s="47">
        <f t="shared" si="189"/>
        <v>2.8463371121298051</v>
      </c>
      <c r="I524">
        <v>129</v>
      </c>
      <c r="J524">
        <v>397</v>
      </c>
      <c r="K524" s="33">
        <f t="shared" si="190"/>
        <v>32.493699999999997</v>
      </c>
      <c r="L524" s="33">
        <v>868</v>
      </c>
      <c r="M524" s="33">
        <v>907</v>
      </c>
      <c r="N524" s="33">
        <v>821</v>
      </c>
      <c r="O524" s="33">
        <v>865</v>
      </c>
      <c r="P524" s="42">
        <v>821</v>
      </c>
      <c r="Q524" s="43">
        <v>723</v>
      </c>
      <c r="R524" s="40">
        <f t="shared" si="191"/>
        <v>907</v>
      </c>
      <c r="S524" s="34">
        <f t="shared" si="192"/>
        <v>22.6</v>
      </c>
      <c r="T524" s="43">
        <v>2834500</v>
      </c>
      <c r="U524" s="43">
        <v>26917179</v>
      </c>
      <c r="V524" s="54">
        <f t="shared" si="193"/>
        <v>10.53045</v>
      </c>
      <c r="W524" s="32">
        <v>154</v>
      </c>
      <c r="X524">
        <v>725</v>
      </c>
      <c r="Y524">
        <f t="shared" si="194"/>
        <v>21.24</v>
      </c>
      <c r="Z524" s="46">
        <v>301057</v>
      </c>
      <c r="AA524" s="41">
        <v>231977</v>
      </c>
      <c r="AB524" s="33">
        <f t="shared" si="195"/>
        <v>0.42007800000000001</v>
      </c>
      <c r="AC524" s="33" t="str">
        <f t="shared" si="196"/>
        <v/>
      </c>
      <c r="AD524" s="33" t="str">
        <f t="shared" si="197"/>
        <v/>
      </c>
      <c r="AE524" s="62">
        <f t="shared" si="198"/>
        <v>825.17740231589494</v>
      </c>
      <c r="AF524" s="62">
        <f t="shared" si="199"/>
        <v>0</v>
      </c>
      <c r="AG524" s="62">
        <f t="shared" si="200"/>
        <v>0</v>
      </c>
      <c r="AH524" s="62" t="str">
        <f t="shared" si="201"/>
        <v/>
      </c>
      <c r="AI524" s="33" t="str">
        <f t="shared" si="202"/>
        <v/>
      </c>
      <c r="AJ524" s="33" t="str">
        <f t="shared" si="203"/>
        <v/>
      </c>
      <c r="AK524" s="34">
        <f t="shared" si="204"/>
        <v>825.18</v>
      </c>
      <c r="AL524" s="34">
        <f t="shared" si="205"/>
        <v>878.81</v>
      </c>
      <c r="AM524" s="32">
        <f t="shared" si="206"/>
        <v>490457</v>
      </c>
      <c r="AN524" s="35">
        <f t="shared" si="207"/>
        <v>5.3758495219872974E-3</v>
      </c>
      <c r="AO524" s="32">
        <f t="shared" si="208"/>
        <v>669.31476888550651</v>
      </c>
      <c r="AP524" s="32">
        <f t="shared" si="209"/>
        <v>366622</v>
      </c>
      <c r="AQ524" s="32">
        <f t="shared" si="210"/>
        <v>7020</v>
      </c>
      <c r="AR524" s="32">
        <f t="shared" si="211"/>
        <v>11598.85</v>
      </c>
      <c r="AS524" s="32">
        <f t="shared" si="212"/>
        <v>358933</v>
      </c>
      <c r="AT524" s="36">
        <f t="shared" si="213"/>
        <v>366622</v>
      </c>
      <c r="AU524" s="33"/>
      <c r="AV524" s="33">
        <f t="shared" si="214"/>
        <v>1</v>
      </c>
      <c r="AX524">
        <v>365953</v>
      </c>
      <c r="AY524" s="71">
        <f t="shared" si="215"/>
        <v>1.8281036089333876E-3</v>
      </c>
    </row>
    <row r="525" spans="1:51" ht="15" customHeight="1" x14ac:dyDescent="0.25">
      <c r="A525">
        <v>55</v>
      </c>
      <c r="B525">
        <v>100</v>
      </c>
      <c r="C525" t="s">
        <v>1123</v>
      </c>
      <c r="D525" t="s">
        <v>1124</v>
      </c>
      <c r="E525" s="39" t="s">
        <v>111</v>
      </c>
      <c r="F525" s="32">
        <v>500662</v>
      </c>
      <c r="G525" s="43">
        <v>6721</v>
      </c>
      <c r="H525" s="47">
        <f t="shared" ref="H525:H588" si="216">LOG10(G525)</f>
        <v>3.8274338954007794</v>
      </c>
      <c r="I525">
        <v>77</v>
      </c>
      <c r="J525">
        <v>2453</v>
      </c>
      <c r="K525" s="33">
        <f t="shared" ref="K525:K579" si="217">ROUND(I525/J525,6)*100</f>
        <v>3.1390000000000002</v>
      </c>
      <c r="L525" s="33">
        <v>1419</v>
      </c>
      <c r="M525" s="33">
        <v>1715</v>
      </c>
      <c r="N525" s="33">
        <v>2441</v>
      </c>
      <c r="O525" s="33">
        <v>3500</v>
      </c>
      <c r="P525" s="40">
        <v>4914</v>
      </c>
      <c r="Q525" s="43">
        <v>6312</v>
      </c>
      <c r="R525" s="40">
        <f t="shared" ref="R525:R588" si="218">MAX(L525:Q525)</f>
        <v>6312</v>
      </c>
      <c r="S525" s="34">
        <f t="shared" ref="S525:S588" si="219">ROUND(IF(100*(1-(G525/R525))&lt;0,0,100*(1-G525/R525)),2)</f>
        <v>0</v>
      </c>
      <c r="T525" s="43">
        <v>95026000</v>
      </c>
      <c r="U525" s="43">
        <v>994139627</v>
      </c>
      <c r="V525" s="54">
        <f t="shared" ref="V525:V588" si="220">ROUND(T525/U525*100,6)</f>
        <v>9.5586169999999999</v>
      </c>
      <c r="W525" s="32">
        <v>851</v>
      </c>
      <c r="X525">
        <v>6510</v>
      </c>
      <c r="Y525">
        <f t="shared" ref="Y525:Y588" si="221">ROUND(W525/X525*100,2)</f>
        <v>13.07</v>
      </c>
      <c r="Z525" s="46">
        <v>10747680</v>
      </c>
      <c r="AA525" s="41">
        <v>5954081</v>
      </c>
      <c r="AB525" s="33">
        <f t="shared" ref="AB525:AB588" si="222">ROUND(AA$11/Z$11,6)</f>
        <v>0.42007800000000001</v>
      </c>
      <c r="AC525" s="33" t="str">
        <f t="shared" ref="AC525:AC588" si="223">IF(AND(2500&lt;=G525,G525&lt;3000),(G525-2500)*0.002,"")</f>
        <v/>
      </c>
      <c r="AD525" s="33" t="str">
        <f t="shared" ref="AD525:AD588" si="224">IF(AND(10000&lt;=G525,G525&lt;11000),(11000-G525)*0.001,"")</f>
        <v/>
      </c>
      <c r="AE525" s="62">
        <f t="shared" ref="AE525:AE588" si="225">IF(G525&lt;3000, 196.487+(220.877*H525),0)</f>
        <v>0</v>
      </c>
      <c r="AF525" s="62">
        <f t="shared" ref="AF525:AF588" si="226">IF((AND(2500&lt;=G525,G525&lt;11000)),1.15*(497.308+(6.667*K525)+(9.215*V525)+(16.081*S525)),0)</f>
        <v>697.26612395325003</v>
      </c>
      <c r="AG525" s="62">
        <f t="shared" ref="AG525:AG588" si="227">IF(G525&gt;=10000,1.15*(293.056+(8.572*K525)+(11.494*Y525)+(5.719*V525)+(9.484*S525)),0)</f>
        <v>0</v>
      </c>
      <c r="AH525" s="62" t="str">
        <f t="shared" ref="AH525:AH588" si="228">IF(AND(2500&lt;=G525,G525&lt;3000),(AC525*AF525)+((1-AC525)*AE525),"")</f>
        <v/>
      </c>
      <c r="AI525" s="33" t="str">
        <f t="shared" ref="AI525:AI588" si="229">IF(AND(10000&lt;=G525,G525&lt;11000),(AD525*AF525)+(AG525*(1-AD525)),"")</f>
        <v/>
      </c>
      <c r="AJ525" s="33" t="str">
        <f t="shared" ref="AJ525:AJ588" si="230">IF(AND(AC525="",AD525=""),"",1)</f>
        <v/>
      </c>
      <c r="AK525" s="34">
        <f t="shared" ref="AK525:AK588" si="231">ROUND(IF(AJ525="",MAX(AE525,AF525,AG525),MAX(AH525,AI525)),2)</f>
        <v>697.27</v>
      </c>
      <c r="AL525" s="34">
        <f t="shared" ref="AL525:AL588" si="232">ROUND(AK525*AL$2,2)</f>
        <v>742.59</v>
      </c>
      <c r="AM525" s="32">
        <f t="shared" ref="AM525:AM588" si="233">ROUND(IF((AL525*G525)-(Z525*AB525)&lt;0,0,(AL525*G525)-(Z525*AB525)),0)</f>
        <v>476083</v>
      </c>
      <c r="AN525" s="35">
        <f t="shared" ref="AN525:AN588" si="234">$AN$11</f>
        <v>5.3758495219872974E-3</v>
      </c>
      <c r="AO525" s="32">
        <f t="shared" ref="AO525:AO588" si="235">(AM525-F525)*AN525</f>
        <v>-132.13300540092578</v>
      </c>
      <c r="AP525" s="32">
        <f t="shared" ref="AP525:AP588" si="236">ROUND(MAX(IF(F525&lt;AM525,F525+AO525,AM525),0),0)</f>
        <v>476083</v>
      </c>
      <c r="AQ525" s="32">
        <f t="shared" ref="AQ525:AQ588" si="237">10*G525</f>
        <v>67210</v>
      </c>
      <c r="AR525" s="32">
        <f t="shared" ref="AR525:AR588" si="238">0.05*AA525</f>
        <v>297704.05</v>
      </c>
      <c r="AS525" s="32">
        <f t="shared" ref="AS525:AS588" si="239">ROUND(MAX(F525-MIN(AQ525:AR525)),0)</f>
        <v>433452</v>
      </c>
      <c r="AT525" s="36">
        <f t="shared" ref="AT525:AT588" si="240">MAX(AP525,AS525)</f>
        <v>476083</v>
      </c>
      <c r="AU525" s="33"/>
      <c r="AV525" s="33">
        <f t="shared" ref="AV525:AV588" si="241">IF(AT525&gt;0,1,0)</f>
        <v>1</v>
      </c>
      <c r="AX525">
        <v>500662</v>
      </c>
      <c r="AY525" s="71">
        <f t="shared" si="215"/>
        <v>-4.9093000866852289E-2</v>
      </c>
    </row>
    <row r="526" spans="1:51" ht="15" customHeight="1" x14ac:dyDescent="0.25">
      <c r="A526">
        <v>55</v>
      </c>
      <c r="B526">
        <v>500</v>
      </c>
      <c r="C526" t="s">
        <v>1321</v>
      </c>
      <c r="D526" t="s">
        <v>1322</v>
      </c>
      <c r="E526" s="39" t="s">
        <v>209</v>
      </c>
      <c r="F526" s="32">
        <v>195438</v>
      </c>
      <c r="G526" s="43">
        <v>774</v>
      </c>
      <c r="H526" s="47">
        <f t="shared" si="216"/>
        <v>2.8887409606828927</v>
      </c>
      <c r="I526">
        <v>53</v>
      </c>
      <c r="J526">
        <v>290</v>
      </c>
      <c r="K526" s="33">
        <f t="shared" si="217"/>
        <v>18.2759</v>
      </c>
      <c r="L526" s="33">
        <v>321</v>
      </c>
      <c r="M526" s="33">
        <v>312</v>
      </c>
      <c r="N526" s="33">
        <v>416</v>
      </c>
      <c r="O526" s="33">
        <v>438</v>
      </c>
      <c r="P526" s="42">
        <v>735</v>
      </c>
      <c r="Q526" s="43">
        <v>782</v>
      </c>
      <c r="R526" s="40">
        <f t="shared" si="218"/>
        <v>782</v>
      </c>
      <c r="S526" s="34">
        <f t="shared" si="219"/>
        <v>1.02</v>
      </c>
      <c r="T526" s="43">
        <v>13682000</v>
      </c>
      <c r="U526" s="43">
        <v>91510907</v>
      </c>
      <c r="V526" s="54">
        <f t="shared" si="220"/>
        <v>14.951223000000001</v>
      </c>
      <c r="W526" s="32">
        <v>38</v>
      </c>
      <c r="X526">
        <v>863</v>
      </c>
      <c r="Y526">
        <f t="shared" si="221"/>
        <v>4.4000000000000004</v>
      </c>
      <c r="Z526" s="46">
        <v>1010053</v>
      </c>
      <c r="AA526" s="41">
        <v>402198</v>
      </c>
      <c r="AB526" s="33">
        <f t="shared" si="222"/>
        <v>0.42007800000000001</v>
      </c>
      <c r="AC526" s="33" t="str">
        <f t="shared" si="223"/>
        <v/>
      </c>
      <c r="AD526" s="33" t="str">
        <f t="shared" si="224"/>
        <v/>
      </c>
      <c r="AE526" s="62">
        <f t="shared" si="225"/>
        <v>834.54343717275526</v>
      </c>
      <c r="AF526" s="62">
        <f t="shared" si="226"/>
        <v>0</v>
      </c>
      <c r="AG526" s="62">
        <f t="shared" si="227"/>
        <v>0</v>
      </c>
      <c r="AH526" s="62" t="str">
        <f t="shared" si="228"/>
        <v/>
      </c>
      <c r="AI526" s="33" t="str">
        <f t="shared" si="229"/>
        <v/>
      </c>
      <c r="AJ526" s="33" t="str">
        <f t="shared" si="230"/>
        <v/>
      </c>
      <c r="AK526" s="34">
        <f t="shared" si="231"/>
        <v>834.54</v>
      </c>
      <c r="AL526" s="34">
        <f t="shared" si="232"/>
        <v>888.78</v>
      </c>
      <c r="AM526" s="32">
        <f t="shared" si="233"/>
        <v>263615</v>
      </c>
      <c r="AN526" s="35">
        <f t="shared" si="234"/>
        <v>5.3758495219872974E-3</v>
      </c>
      <c r="AO526" s="32">
        <f t="shared" si="235"/>
        <v>366.50929286052798</v>
      </c>
      <c r="AP526" s="32">
        <f t="shared" si="236"/>
        <v>195805</v>
      </c>
      <c r="AQ526" s="32">
        <f t="shared" si="237"/>
        <v>7740</v>
      </c>
      <c r="AR526" s="32">
        <f t="shared" si="238"/>
        <v>20109.900000000001</v>
      </c>
      <c r="AS526" s="32">
        <f t="shared" si="239"/>
        <v>187698</v>
      </c>
      <c r="AT526" s="36">
        <f t="shared" si="240"/>
        <v>195805</v>
      </c>
      <c r="AU526" s="33"/>
      <c r="AV526" s="33">
        <f t="shared" si="241"/>
        <v>1</v>
      </c>
      <c r="AX526">
        <v>195438</v>
      </c>
      <c r="AY526" s="71">
        <f t="shared" ref="AY526:AY589" si="242">(AT526-AX526)/AX526</f>
        <v>1.8778333793837431E-3</v>
      </c>
    </row>
    <row r="527" spans="1:51" ht="15" customHeight="1" x14ac:dyDescent="0.25">
      <c r="A527">
        <v>55</v>
      </c>
      <c r="B527">
        <v>600</v>
      </c>
      <c r="C527" t="s">
        <v>1409</v>
      </c>
      <c r="D527" t="s">
        <v>1410</v>
      </c>
      <c r="E527" s="39" t="s">
        <v>252</v>
      </c>
      <c r="F527" s="32">
        <v>651712</v>
      </c>
      <c r="G527" s="43">
        <v>2040</v>
      </c>
      <c r="H527" s="47">
        <f t="shared" si="216"/>
        <v>3.3096301674258988</v>
      </c>
      <c r="I527">
        <v>97</v>
      </c>
      <c r="J527">
        <v>903</v>
      </c>
      <c r="K527" s="33">
        <f t="shared" si="217"/>
        <v>10.742000000000001</v>
      </c>
      <c r="L527" s="33">
        <v>639</v>
      </c>
      <c r="M527" s="33">
        <v>1244</v>
      </c>
      <c r="N527" s="33">
        <v>1448</v>
      </c>
      <c r="O527" s="33">
        <v>1644</v>
      </c>
      <c r="P527" s="40">
        <v>1977</v>
      </c>
      <c r="Q527" s="43">
        <v>2006</v>
      </c>
      <c r="R527" s="40">
        <f t="shared" si="218"/>
        <v>2006</v>
      </c>
      <c r="S527" s="34">
        <f t="shared" si="219"/>
        <v>0</v>
      </c>
      <c r="T527" s="43">
        <v>19925000</v>
      </c>
      <c r="U527" s="43">
        <v>221475775</v>
      </c>
      <c r="V527" s="54">
        <f t="shared" si="220"/>
        <v>8.9964689999999994</v>
      </c>
      <c r="W527" s="32">
        <v>408</v>
      </c>
      <c r="X527">
        <v>2090</v>
      </c>
      <c r="Y527">
        <f t="shared" si="221"/>
        <v>19.52</v>
      </c>
      <c r="Z527" s="46">
        <v>2345648</v>
      </c>
      <c r="AA527" s="41">
        <v>1030898</v>
      </c>
      <c r="AB527" s="33">
        <f t="shared" si="222"/>
        <v>0.42007800000000001</v>
      </c>
      <c r="AC527" s="33" t="str">
        <f t="shared" si="223"/>
        <v/>
      </c>
      <c r="AD527" s="33" t="str">
        <f t="shared" si="224"/>
        <v/>
      </c>
      <c r="AE527" s="62">
        <f t="shared" si="225"/>
        <v>927.5081824905302</v>
      </c>
      <c r="AF527" s="62">
        <f t="shared" si="226"/>
        <v>0</v>
      </c>
      <c r="AG527" s="62">
        <f t="shared" si="227"/>
        <v>0</v>
      </c>
      <c r="AH527" s="62" t="str">
        <f t="shared" si="228"/>
        <v/>
      </c>
      <c r="AI527" s="33" t="str">
        <f t="shared" si="229"/>
        <v/>
      </c>
      <c r="AJ527" s="33" t="str">
        <f t="shared" si="230"/>
        <v/>
      </c>
      <c r="AK527" s="34">
        <f t="shared" si="231"/>
        <v>927.51</v>
      </c>
      <c r="AL527" s="34">
        <f t="shared" si="232"/>
        <v>987.79</v>
      </c>
      <c r="AM527" s="32">
        <f t="shared" si="233"/>
        <v>1029736</v>
      </c>
      <c r="AN527" s="35">
        <f t="shared" si="234"/>
        <v>5.3758495219872974E-3</v>
      </c>
      <c r="AO527" s="32">
        <f t="shared" si="235"/>
        <v>2032.2001396997262</v>
      </c>
      <c r="AP527" s="32">
        <f t="shared" si="236"/>
        <v>653744</v>
      </c>
      <c r="AQ527" s="32">
        <f t="shared" si="237"/>
        <v>20400</v>
      </c>
      <c r="AR527" s="32">
        <f t="shared" si="238"/>
        <v>51544.9</v>
      </c>
      <c r="AS527" s="32">
        <f t="shared" si="239"/>
        <v>631312</v>
      </c>
      <c r="AT527" s="36">
        <f t="shared" si="240"/>
        <v>653744</v>
      </c>
      <c r="AU527" s="33"/>
      <c r="AV527" s="33">
        <f t="shared" si="241"/>
        <v>1</v>
      </c>
      <c r="AX527">
        <v>651712</v>
      </c>
      <c r="AY527" s="71">
        <f t="shared" si="242"/>
        <v>3.1179416674850242E-3</v>
      </c>
    </row>
    <row r="528" spans="1:51" ht="15" customHeight="1" x14ac:dyDescent="0.25">
      <c r="A528">
        <v>55</v>
      </c>
      <c r="B528">
        <v>800</v>
      </c>
      <c r="C528" t="s">
        <v>2213</v>
      </c>
      <c r="D528" t="s">
        <v>2214</v>
      </c>
      <c r="E528" s="39" t="s">
        <v>653</v>
      </c>
      <c r="F528" s="32">
        <v>5034737</v>
      </c>
      <c r="G528" s="43">
        <v>124220</v>
      </c>
      <c r="H528" s="47">
        <f t="shared" si="216"/>
        <v>5.0941915249095322</v>
      </c>
      <c r="I528">
        <v>3848</v>
      </c>
      <c r="J528">
        <v>53595</v>
      </c>
      <c r="K528" s="33">
        <f t="shared" si="217"/>
        <v>7.1798000000000002</v>
      </c>
      <c r="L528" s="33">
        <v>53766</v>
      </c>
      <c r="M528" s="33">
        <v>57890</v>
      </c>
      <c r="N528" s="33">
        <v>70745</v>
      </c>
      <c r="O528" s="33">
        <v>85806</v>
      </c>
      <c r="P528" s="40">
        <v>106769</v>
      </c>
      <c r="Q528" s="43">
        <v>121395</v>
      </c>
      <c r="R528" s="40">
        <f t="shared" si="218"/>
        <v>121395</v>
      </c>
      <c r="S528" s="34">
        <f t="shared" si="219"/>
        <v>0</v>
      </c>
      <c r="T528" s="43">
        <v>4214240000</v>
      </c>
      <c r="U528" s="43">
        <v>19584728117</v>
      </c>
      <c r="V528" s="54">
        <f t="shared" si="220"/>
        <v>21.517990999999999</v>
      </c>
      <c r="W528" s="32">
        <v>19487</v>
      </c>
      <c r="X528">
        <v>121638</v>
      </c>
      <c r="Y528">
        <f t="shared" si="221"/>
        <v>16.02</v>
      </c>
      <c r="Z528" s="46">
        <v>238987083</v>
      </c>
      <c r="AA528" s="41">
        <v>111645336</v>
      </c>
      <c r="AB528" s="33">
        <f t="shared" si="222"/>
        <v>0.42007800000000001</v>
      </c>
      <c r="AC528" s="33" t="str">
        <f t="shared" si="223"/>
        <v/>
      </c>
      <c r="AD528" s="33" t="str">
        <f t="shared" si="224"/>
        <v/>
      </c>
      <c r="AE528" s="62">
        <f t="shared" si="225"/>
        <v>0</v>
      </c>
      <c r="AF528" s="62">
        <f t="shared" si="226"/>
        <v>0</v>
      </c>
      <c r="AG528" s="62">
        <f t="shared" si="227"/>
        <v>761.06599354834975</v>
      </c>
      <c r="AH528" s="62" t="str">
        <f t="shared" si="228"/>
        <v/>
      </c>
      <c r="AI528" s="33" t="str">
        <f t="shared" si="229"/>
        <v/>
      </c>
      <c r="AJ528" s="33" t="str">
        <f t="shared" si="230"/>
        <v/>
      </c>
      <c r="AK528" s="34">
        <f t="shared" si="231"/>
        <v>761.07</v>
      </c>
      <c r="AL528" s="34">
        <f t="shared" si="232"/>
        <v>810.53</v>
      </c>
      <c r="AM528" s="32">
        <f t="shared" si="233"/>
        <v>290821</v>
      </c>
      <c r="AN528" s="35">
        <f t="shared" si="234"/>
        <v>5.3758495219872974E-3</v>
      </c>
      <c r="AO528" s="32">
        <f t="shared" si="235"/>
        <v>-25502.578560947892</v>
      </c>
      <c r="AP528" s="32">
        <f t="shared" si="236"/>
        <v>290821</v>
      </c>
      <c r="AQ528" s="32">
        <f t="shared" si="237"/>
        <v>1242200</v>
      </c>
      <c r="AR528" s="32">
        <f t="shared" si="238"/>
        <v>5582266.8000000007</v>
      </c>
      <c r="AS528" s="32">
        <f t="shared" si="239"/>
        <v>3792537</v>
      </c>
      <c r="AT528" s="36">
        <f t="shared" si="240"/>
        <v>3792537</v>
      </c>
      <c r="AU528" s="33"/>
      <c r="AV528" s="33">
        <f t="shared" si="241"/>
        <v>1</v>
      </c>
      <c r="AX528">
        <v>5034737</v>
      </c>
      <c r="AY528" s="71">
        <f t="shared" si="242"/>
        <v>-0.24672589650660998</v>
      </c>
    </row>
    <row r="529" spans="1:51" ht="15" customHeight="1" x14ac:dyDescent="0.25">
      <c r="A529">
        <v>55</v>
      </c>
      <c r="B529">
        <v>1000</v>
      </c>
      <c r="C529" t="s">
        <v>2389</v>
      </c>
      <c r="D529" t="s">
        <v>2390</v>
      </c>
      <c r="E529" s="39" t="s">
        <v>741</v>
      </c>
      <c r="F529" s="32">
        <v>1320815</v>
      </c>
      <c r="G529" s="43">
        <v>6729</v>
      </c>
      <c r="H529" s="47">
        <f t="shared" si="216"/>
        <v>3.8279505283026301</v>
      </c>
      <c r="I529">
        <v>141</v>
      </c>
      <c r="J529">
        <v>2716</v>
      </c>
      <c r="K529" s="33">
        <f t="shared" si="217"/>
        <v>5.1915000000000004</v>
      </c>
      <c r="L529" s="33">
        <v>2802</v>
      </c>
      <c r="M529" s="33">
        <v>3925</v>
      </c>
      <c r="N529" s="33">
        <v>4520</v>
      </c>
      <c r="O529" s="33">
        <v>5411</v>
      </c>
      <c r="P529" s="40">
        <v>5916</v>
      </c>
      <c r="Q529" s="43">
        <v>6687</v>
      </c>
      <c r="R529" s="40">
        <f t="shared" si="218"/>
        <v>6687</v>
      </c>
      <c r="S529" s="34">
        <f t="shared" si="219"/>
        <v>0</v>
      </c>
      <c r="T529" s="43">
        <v>122577100</v>
      </c>
      <c r="U529" s="43">
        <v>710376178</v>
      </c>
      <c r="V529" s="54">
        <f t="shared" si="220"/>
        <v>17.255237999999999</v>
      </c>
      <c r="W529" s="32">
        <v>966</v>
      </c>
      <c r="X529">
        <v>6754</v>
      </c>
      <c r="Y529">
        <f t="shared" si="221"/>
        <v>14.3</v>
      </c>
      <c r="Z529" s="46">
        <v>8263710</v>
      </c>
      <c r="AA529" s="41">
        <v>5052808</v>
      </c>
      <c r="AB529" s="33">
        <f t="shared" si="222"/>
        <v>0.42007800000000001</v>
      </c>
      <c r="AC529" s="33" t="str">
        <f t="shared" si="223"/>
        <v/>
      </c>
      <c r="AD529" s="33" t="str">
        <f t="shared" si="224"/>
        <v/>
      </c>
      <c r="AE529" s="62">
        <f t="shared" si="225"/>
        <v>0</v>
      </c>
      <c r="AF529" s="62">
        <f t="shared" si="226"/>
        <v>794.56576097050004</v>
      </c>
      <c r="AG529" s="62">
        <f t="shared" si="227"/>
        <v>0</v>
      </c>
      <c r="AH529" s="62" t="str">
        <f t="shared" si="228"/>
        <v/>
      </c>
      <c r="AI529" s="33" t="str">
        <f t="shared" si="229"/>
        <v/>
      </c>
      <c r="AJ529" s="33" t="str">
        <f t="shared" si="230"/>
        <v/>
      </c>
      <c r="AK529" s="34">
        <f t="shared" si="231"/>
        <v>794.57</v>
      </c>
      <c r="AL529" s="34">
        <f t="shared" si="232"/>
        <v>846.21</v>
      </c>
      <c r="AM529" s="32">
        <f t="shared" si="233"/>
        <v>2222744</v>
      </c>
      <c r="AN529" s="35">
        <f t="shared" si="234"/>
        <v>5.3758495219872974E-3</v>
      </c>
      <c r="AO529" s="32">
        <f t="shared" si="235"/>
        <v>4848.6345835164811</v>
      </c>
      <c r="AP529" s="32">
        <f t="shared" si="236"/>
        <v>1325664</v>
      </c>
      <c r="AQ529" s="32">
        <f t="shared" si="237"/>
        <v>67290</v>
      </c>
      <c r="AR529" s="32">
        <f t="shared" si="238"/>
        <v>252640.40000000002</v>
      </c>
      <c r="AS529" s="32">
        <f t="shared" si="239"/>
        <v>1253525</v>
      </c>
      <c r="AT529" s="36">
        <f t="shared" si="240"/>
        <v>1325664</v>
      </c>
      <c r="AU529" s="33"/>
      <c r="AV529" s="33">
        <f t="shared" si="241"/>
        <v>1</v>
      </c>
      <c r="AX529">
        <v>1320815</v>
      </c>
      <c r="AY529" s="71">
        <f t="shared" si="242"/>
        <v>3.671218149400181E-3</v>
      </c>
    </row>
    <row r="530" spans="1:51" ht="15" customHeight="1" x14ac:dyDescent="0.25">
      <c r="A530">
        <v>55</v>
      </c>
      <c r="B530">
        <v>1200</v>
      </c>
      <c r="C530" t="s">
        <v>2093</v>
      </c>
      <c r="D530" t="s">
        <v>2094</v>
      </c>
      <c r="E530" s="39" t="s">
        <v>594</v>
      </c>
      <c r="F530" s="32">
        <v>144721</v>
      </c>
      <c r="G530" s="43">
        <v>2015</v>
      </c>
      <c r="H530" s="47">
        <f t="shared" si="216"/>
        <v>3.3042750504771283</v>
      </c>
      <c r="I530">
        <v>27</v>
      </c>
      <c r="J530">
        <v>548</v>
      </c>
      <c r="K530" s="33">
        <f t="shared" si="217"/>
        <v>4.9270000000000005</v>
      </c>
      <c r="L530" s="33">
        <v>564</v>
      </c>
      <c r="M530" s="33">
        <v>574</v>
      </c>
      <c r="N530" s="33">
        <v>727</v>
      </c>
      <c r="O530" s="33">
        <v>883</v>
      </c>
      <c r="P530" s="40">
        <v>1300</v>
      </c>
      <c r="Q530" s="43">
        <v>1802</v>
      </c>
      <c r="R530" s="40">
        <f t="shared" si="218"/>
        <v>1802</v>
      </c>
      <c r="S530" s="34">
        <f t="shared" si="219"/>
        <v>0</v>
      </c>
      <c r="T530" s="43">
        <v>43475200</v>
      </c>
      <c r="U530" s="43">
        <v>329844861</v>
      </c>
      <c r="V530" s="54">
        <f t="shared" si="220"/>
        <v>13.180498999999999</v>
      </c>
      <c r="W530" s="32">
        <v>147</v>
      </c>
      <c r="X530">
        <v>1665</v>
      </c>
      <c r="Y530">
        <f t="shared" si="221"/>
        <v>8.83</v>
      </c>
      <c r="Z530" s="46">
        <v>3696052</v>
      </c>
      <c r="AA530" s="41">
        <v>1413269</v>
      </c>
      <c r="AB530" s="33">
        <f t="shared" si="222"/>
        <v>0.42007800000000001</v>
      </c>
      <c r="AC530" s="33" t="str">
        <f t="shared" si="223"/>
        <v/>
      </c>
      <c r="AD530" s="33" t="str">
        <f t="shared" si="224"/>
        <v/>
      </c>
      <c r="AE530" s="62">
        <f t="shared" si="225"/>
        <v>926.32536032423673</v>
      </c>
      <c r="AF530" s="62">
        <f t="shared" si="226"/>
        <v>0</v>
      </c>
      <c r="AG530" s="62">
        <f t="shared" si="227"/>
        <v>0</v>
      </c>
      <c r="AH530" s="62" t="str">
        <f t="shared" si="228"/>
        <v/>
      </c>
      <c r="AI530" s="33" t="str">
        <f t="shared" si="229"/>
        <v/>
      </c>
      <c r="AJ530" s="33" t="str">
        <f t="shared" si="230"/>
        <v/>
      </c>
      <c r="AK530" s="34">
        <f t="shared" si="231"/>
        <v>926.33</v>
      </c>
      <c r="AL530" s="34">
        <f t="shared" si="232"/>
        <v>986.53</v>
      </c>
      <c r="AM530" s="32">
        <f t="shared" si="233"/>
        <v>435228</v>
      </c>
      <c r="AN530" s="35">
        <f t="shared" si="234"/>
        <v>5.3758495219872974E-3</v>
      </c>
      <c r="AO530" s="32">
        <f t="shared" si="235"/>
        <v>1561.7219170839637</v>
      </c>
      <c r="AP530" s="32">
        <f t="shared" si="236"/>
        <v>146283</v>
      </c>
      <c r="AQ530" s="32">
        <f t="shared" si="237"/>
        <v>20150</v>
      </c>
      <c r="AR530" s="32">
        <f t="shared" si="238"/>
        <v>70663.45</v>
      </c>
      <c r="AS530" s="32">
        <f t="shared" si="239"/>
        <v>124571</v>
      </c>
      <c r="AT530" s="36">
        <f t="shared" si="240"/>
        <v>146283</v>
      </c>
      <c r="AU530" s="33"/>
      <c r="AV530" s="33">
        <f t="shared" si="241"/>
        <v>1</v>
      </c>
      <c r="AX530">
        <v>144721</v>
      </c>
      <c r="AY530" s="71">
        <f t="shared" si="242"/>
        <v>1.0793181362760069E-2</v>
      </c>
    </row>
    <row r="531" spans="1:51" ht="15" customHeight="1" x14ac:dyDescent="0.25">
      <c r="A531">
        <v>56</v>
      </c>
      <c r="B531">
        <v>200</v>
      </c>
      <c r="C531" t="s">
        <v>987</v>
      </c>
      <c r="D531" t="s">
        <v>988</v>
      </c>
      <c r="E531" s="39" t="s">
        <v>43</v>
      </c>
      <c r="F531" s="32">
        <v>123145</v>
      </c>
      <c r="G531" s="43">
        <v>907</v>
      </c>
      <c r="H531" s="47">
        <f t="shared" si="216"/>
        <v>2.9576072870600951</v>
      </c>
      <c r="I531">
        <v>122</v>
      </c>
      <c r="J531">
        <v>479</v>
      </c>
      <c r="K531" s="33">
        <f t="shared" si="217"/>
        <v>25.4697</v>
      </c>
      <c r="L531" s="33">
        <v>772</v>
      </c>
      <c r="M531" s="33">
        <v>708</v>
      </c>
      <c r="N531" s="33">
        <v>698</v>
      </c>
      <c r="O531" s="33">
        <v>686</v>
      </c>
      <c r="P531" s="42">
        <v>875</v>
      </c>
      <c r="Q531" s="43">
        <v>857</v>
      </c>
      <c r="R531" s="40">
        <f t="shared" si="218"/>
        <v>875</v>
      </c>
      <c r="S531" s="34">
        <f t="shared" si="219"/>
        <v>0</v>
      </c>
      <c r="T531" s="43">
        <v>16974000</v>
      </c>
      <c r="U531" s="43">
        <v>164453850</v>
      </c>
      <c r="V531" s="54">
        <f t="shared" si="220"/>
        <v>10.321437</v>
      </c>
      <c r="W531" s="32">
        <v>296</v>
      </c>
      <c r="X531">
        <v>794</v>
      </c>
      <c r="Y531">
        <f t="shared" si="221"/>
        <v>37.28</v>
      </c>
      <c r="Z531" s="46">
        <v>1820776</v>
      </c>
      <c r="AA531" s="41">
        <v>980003</v>
      </c>
      <c r="AB531" s="33">
        <f t="shared" si="222"/>
        <v>0.42007800000000001</v>
      </c>
      <c r="AC531" s="33" t="str">
        <f t="shared" si="223"/>
        <v/>
      </c>
      <c r="AD531" s="33" t="str">
        <f t="shared" si="224"/>
        <v/>
      </c>
      <c r="AE531" s="62">
        <f t="shared" si="225"/>
        <v>849.75442474397266</v>
      </c>
      <c r="AF531" s="62">
        <f t="shared" si="226"/>
        <v>0</v>
      </c>
      <c r="AG531" s="62">
        <f t="shared" si="227"/>
        <v>0</v>
      </c>
      <c r="AH531" s="62" t="str">
        <f t="shared" si="228"/>
        <v/>
      </c>
      <c r="AI531" s="33" t="str">
        <f t="shared" si="229"/>
        <v/>
      </c>
      <c r="AJ531" s="33" t="str">
        <f t="shared" si="230"/>
        <v/>
      </c>
      <c r="AK531" s="34">
        <f t="shared" si="231"/>
        <v>849.75</v>
      </c>
      <c r="AL531" s="34">
        <f t="shared" si="232"/>
        <v>904.98</v>
      </c>
      <c r="AM531" s="32">
        <f t="shared" si="233"/>
        <v>55949</v>
      </c>
      <c r="AN531" s="35">
        <f t="shared" si="234"/>
        <v>5.3758495219872974E-3</v>
      </c>
      <c r="AO531" s="32">
        <f t="shared" si="235"/>
        <v>-361.23558447945845</v>
      </c>
      <c r="AP531" s="32">
        <f t="shared" si="236"/>
        <v>55949</v>
      </c>
      <c r="AQ531" s="32">
        <f t="shared" si="237"/>
        <v>9070</v>
      </c>
      <c r="AR531" s="32">
        <f t="shared" si="238"/>
        <v>49000.15</v>
      </c>
      <c r="AS531" s="32">
        <f t="shared" si="239"/>
        <v>114075</v>
      </c>
      <c r="AT531" s="36">
        <f t="shared" si="240"/>
        <v>114075</v>
      </c>
      <c r="AU531" s="33"/>
      <c r="AV531" s="33">
        <f t="shared" si="241"/>
        <v>1</v>
      </c>
      <c r="AX531">
        <v>123145</v>
      </c>
      <c r="AY531" s="71">
        <f t="shared" si="242"/>
        <v>-7.3653010678468467E-2</v>
      </c>
    </row>
    <row r="532" spans="1:51" ht="15" customHeight="1" x14ac:dyDescent="0.25">
      <c r="A532">
        <v>56</v>
      </c>
      <c r="B532">
        <v>300</v>
      </c>
      <c r="C532" t="s">
        <v>1057</v>
      </c>
      <c r="D532" t="s">
        <v>1058</v>
      </c>
      <c r="E532" s="39" t="s">
        <v>78</v>
      </c>
      <c r="F532" s="32">
        <v>49191</v>
      </c>
      <c r="G532" s="43">
        <v>208</v>
      </c>
      <c r="H532" s="47">
        <f t="shared" si="216"/>
        <v>2.3180633349627615</v>
      </c>
      <c r="I532">
        <v>19</v>
      </c>
      <c r="J532">
        <v>94</v>
      </c>
      <c r="K532" s="33">
        <f t="shared" si="217"/>
        <v>20.212800000000001</v>
      </c>
      <c r="L532" s="33">
        <v>195</v>
      </c>
      <c r="M532" s="33">
        <v>206</v>
      </c>
      <c r="N532" s="33">
        <v>187</v>
      </c>
      <c r="O532" s="33">
        <v>210</v>
      </c>
      <c r="P532" s="42">
        <v>207</v>
      </c>
      <c r="Q532" s="43">
        <v>210</v>
      </c>
      <c r="R532" s="40">
        <f t="shared" si="218"/>
        <v>210</v>
      </c>
      <c r="S532" s="34">
        <f t="shared" si="219"/>
        <v>0.95</v>
      </c>
      <c r="T532" s="43">
        <v>2140700</v>
      </c>
      <c r="U532" s="43">
        <v>20260007</v>
      </c>
      <c r="V532" s="54">
        <f t="shared" si="220"/>
        <v>10.566136999999999</v>
      </c>
      <c r="W532" s="32">
        <v>26</v>
      </c>
      <c r="X532">
        <v>260</v>
      </c>
      <c r="Y532">
        <f t="shared" si="221"/>
        <v>10</v>
      </c>
      <c r="Z532" s="46">
        <v>190404</v>
      </c>
      <c r="AA532" s="41">
        <v>75001</v>
      </c>
      <c r="AB532" s="33">
        <f t="shared" si="222"/>
        <v>0.42007800000000001</v>
      </c>
      <c r="AC532" s="33" t="str">
        <f t="shared" si="223"/>
        <v/>
      </c>
      <c r="AD532" s="33" t="str">
        <f t="shared" si="224"/>
        <v/>
      </c>
      <c r="AE532" s="62">
        <f t="shared" si="225"/>
        <v>708.49387523656981</v>
      </c>
      <c r="AF532" s="62">
        <f t="shared" si="226"/>
        <v>0</v>
      </c>
      <c r="AG532" s="62">
        <f t="shared" si="227"/>
        <v>0</v>
      </c>
      <c r="AH532" s="62" t="str">
        <f t="shared" si="228"/>
        <v/>
      </c>
      <c r="AI532" s="33" t="str">
        <f t="shared" si="229"/>
        <v/>
      </c>
      <c r="AJ532" s="33" t="str">
        <f t="shared" si="230"/>
        <v/>
      </c>
      <c r="AK532" s="34">
        <f t="shared" si="231"/>
        <v>708.49</v>
      </c>
      <c r="AL532" s="34">
        <f t="shared" si="232"/>
        <v>754.54</v>
      </c>
      <c r="AM532" s="32">
        <f t="shared" si="233"/>
        <v>76960</v>
      </c>
      <c r="AN532" s="35">
        <f t="shared" si="234"/>
        <v>5.3758495219872974E-3</v>
      </c>
      <c r="AO532" s="32">
        <f t="shared" si="235"/>
        <v>149.28196537606527</v>
      </c>
      <c r="AP532" s="32">
        <f t="shared" si="236"/>
        <v>49340</v>
      </c>
      <c r="AQ532" s="32">
        <f t="shared" si="237"/>
        <v>2080</v>
      </c>
      <c r="AR532" s="32">
        <f t="shared" si="238"/>
        <v>3750.05</v>
      </c>
      <c r="AS532" s="32">
        <f t="shared" si="239"/>
        <v>47111</v>
      </c>
      <c r="AT532" s="36">
        <f t="shared" si="240"/>
        <v>49340</v>
      </c>
      <c r="AU532" s="33"/>
      <c r="AV532" s="33">
        <f t="shared" si="241"/>
        <v>1</v>
      </c>
      <c r="AX532">
        <v>49191</v>
      </c>
      <c r="AY532" s="71">
        <f t="shared" si="242"/>
        <v>3.0290093716330221E-3</v>
      </c>
    </row>
    <row r="533" spans="1:51" ht="15" customHeight="1" x14ac:dyDescent="0.25">
      <c r="A533">
        <v>56</v>
      </c>
      <c r="B533">
        <v>600</v>
      </c>
      <c r="C533" t="s">
        <v>1201</v>
      </c>
      <c r="D533" t="s">
        <v>1202</v>
      </c>
      <c r="E533" s="39" t="s">
        <v>150</v>
      </c>
      <c r="F533" s="32">
        <v>22461</v>
      </c>
      <c r="G533" s="43">
        <v>86</v>
      </c>
      <c r="H533" s="47">
        <f t="shared" si="216"/>
        <v>1.9344984512435677</v>
      </c>
      <c r="I533">
        <v>27</v>
      </c>
      <c r="J533">
        <v>57</v>
      </c>
      <c r="K533" s="33">
        <f t="shared" si="217"/>
        <v>47.368400000000001</v>
      </c>
      <c r="L533" s="33">
        <v>131</v>
      </c>
      <c r="M533" s="33">
        <v>121</v>
      </c>
      <c r="N533" s="33">
        <v>109</v>
      </c>
      <c r="O533" s="33">
        <v>118</v>
      </c>
      <c r="P533" s="42">
        <v>112</v>
      </c>
      <c r="Q533" s="43">
        <v>62</v>
      </c>
      <c r="R533" s="40">
        <f t="shared" si="218"/>
        <v>131</v>
      </c>
      <c r="S533" s="34">
        <f t="shared" si="219"/>
        <v>34.35</v>
      </c>
      <c r="T533" s="43">
        <v>1210700</v>
      </c>
      <c r="U533" s="43">
        <v>5971601</v>
      </c>
      <c r="V533" s="54">
        <f t="shared" si="220"/>
        <v>20.274294999999999</v>
      </c>
      <c r="W533" s="32">
        <v>26</v>
      </c>
      <c r="X533">
        <v>95</v>
      </c>
      <c r="Y533">
        <f t="shared" si="221"/>
        <v>27.37</v>
      </c>
      <c r="Z533" s="46">
        <v>55815</v>
      </c>
      <c r="AA533" s="41">
        <v>28501</v>
      </c>
      <c r="AB533" s="33">
        <f t="shared" si="222"/>
        <v>0.42007800000000001</v>
      </c>
      <c r="AC533" s="33" t="str">
        <f t="shared" si="223"/>
        <v/>
      </c>
      <c r="AD533" s="33" t="str">
        <f t="shared" si="224"/>
        <v/>
      </c>
      <c r="AE533" s="62">
        <f t="shared" si="225"/>
        <v>623.77321441532547</v>
      </c>
      <c r="AF533" s="62">
        <f t="shared" si="226"/>
        <v>0</v>
      </c>
      <c r="AG533" s="62">
        <f t="shared" si="227"/>
        <v>0</v>
      </c>
      <c r="AH533" s="62" t="str">
        <f t="shared" si="228"/>
        <v/>
      </c>
      <c r="AI533" s="33" t="str">
        <f t="shared" si="229"/>
        <v/>
      </c>
      <c r="AJ533" s="33" t="str">
        <f t="shared" si="230"/>
        <v/>
      </c>
      <c r="AK533" s="34">
        <f t="shared" si="231"/>
        <v>623.77</v>
      </c>
      <c r="AL533" s="34">
        <f t="shared" si="232"/>
        <v>664.31</v>
      </c>
      <c r="AM533" s="32">
        <f t="shared" si="233"/>
        <v>33684</v>
      </c>
      <c r="AN533" s="35">
        <f t="shared" si="234"/>
        <v>5.3758495219872974E-3</v>
      </c>
      <c r="AO533" s="32">
        <f t="shared" si="235"/>
        <v>60.33315918526344</v>
      </c>
      <c r="AP533" s="32">
        <f t="shared" si="236"/>
        <v>22521</v>
      </c>
      <c r="AQ533" s="32">
        <f t="shared" si="237"/>
        <v>860</v>
      </c>
      <c r="AR533" s="32">
        <f t="shared" si="238"/>
        <v>1425.0500000000002</v>
      </c>
      <c r="AS533" s="32">
        <f t="shared" si="239"/>
        <v>21601</v>
      </c>
      <c r="AT533" s="36">
        <f t="shared" si="240"/>
        <v>22521</v>
      </c>
      <c r="AU533" s="33"/>
      <c r="AV533" s="33">
        <f t="shared" si="241"/>
        <v>1</v>
      </c>
      <c r="AX533">
        <v>22461</v>
      </c>
      <c r="AY533" s="71">
        <f t="shared" si="242"/>
        <v>2.6712969146520634E-3</v>
      </c>
    </row>
    <row r="534" spans="1:51" ht="15" customHeight="1" x14ac:dyDescent="0.25">
      <c r="A534">
        <v>56</v>
      </c>
      <c r="B534">
        <v>700</v>
      </c>
      <c r="C534" t="s">
        <v>1267</v>
      </c>
      <c r="D534" t="s">
        <v>1268</v>
      </c>
      <c r="E534" s="39" t="s">
        <v>182</v>
      </c>
      <c r="F534" s="32">
        <v>71883</v>
      </c>
      <c r="G534" s="43">
        <v>205</v>
      </c>
      <c r="H534" s="47">
        <f t="shared" si="216"/>
        <v>2.3117538610557542</v>
      </c>
      <c r="I534">
        <v>38</v>
      </c>
      <c r="J534">
        <v>141</v>
      </c>
      <c r="K534" s="33">
        <f t="shared" si="217"/>
        <v>26.950400000000002</v>
      </c>
      <c r="L534" s="33">
        <v>221</v>
      </c>
      <c r="M534" s="33">
        <v>248</v>
      </c>
      <c r="N534" s="33">
        <v>234</v>
      </c>
      <c r="O534" s="33">
        <v>258</v>
      </c>
      <c r="P534" s="42">
        <v>253</v>
      </c>
      <c r="Q534" s="43">
        <v>215</v>
      </c>
      <c r="R534" s="40">
        <f t="shared" si="218"/>
        <v>258</v>
      </c>
      <c r="S534" s="34">
        <f t="shared" si="219"/>
        <v>20.54</v>
      </c>
      <c r="T534" s="43">
        <v>1738100</v>
      </c>
      <c r="U534" s="43">
        <v>10685001</v>
      </c>
      <c r="V534" s="54">
        <f t="shared" si="220"/>
        <v>16.266728000000001</v>
      </c>
      <c r="W534" s="32">
        <v>43</v>
      </c>
      <c r="X534">
        <v>266</v>
      </c>
      <c r="Y534">
        <f t="shared" si="221"/>
        <v>16.170000000000002</v>
      </c>
      <c r="Z534" s="46">
        <v>105575</v>
      </c>
      <c r="AA534" s="41">
        <v>137001</v>
      </c>
      <c r="AB534" s="33">
        <f t="shared" si="222"/>
        <v>0.42007800000000001</v>
      </c>
      <c r="AC534" s="33" t="str">
        <f t="shared" si="223"/>
        <v/>
      </c>
      <c r="AD534" s="33" t="str">
        <f t="shared" si="224"/>
        <v/>
      </c>
      <c r="AE534" s="62">
        <f t="shared" si="225"/>
        <v>707.10025756841185</v>
      </c>
      <c r="AF534" s="62">
        <f t="shared" si="226"/>
        <v>0</v>
      </c>
      <c r="AG534" s="62">
        <f t="shared" si="227"/>
        <v>0</v>
      </c>
      <c r="AH534" s="62" t="str">
        <f t="shared" si="228"/>
        <v/>
      </c>
      <c r="AI534" s="33" t="str">
        <f t="shared" si="229"/>
        <v/>
      </c>
      <c r="AJ534" s="33" t="str">
        <f t="shared" si="230"/>
        <v/>
      </c>
      <c r="AK534" s="34">
        <f t="shared" si="231"/>
        <v>707.1</v>
      </c>
      <c r="AL534" s="34">
        <f t="shared" si="232"/>
        <v>753.06</v>
      </c>
      <c r="AM534" s="32">
        <f t="shared" si="233"/>
        <v>110028</v>
      </c>
      <c r="AN534" s="35">
        <f t="shared" si="234"/>
        <v>5.3758495219872974E-3</v>
      </c>
      <c r="AO534" s="32">
        <f t="shared" si="235"/>
        <v>205.06178001620546</v>
      </c>
      <c r="AP534" s="32">
        <f t="shared" si="236"/>
        <v>72088</v>
      </c>
      <c r="AQ534" s="32">
        <f t="shared" si="237"/>
        <v>2050</v>
      </c>
      <c r="AR534" s="32">
        <f t="shared" si="238"/>
        <v>6850.05</v>
      </c>
      <c r="AS534" s="32">
        <f t="shared" si="239"/>
        <v>69833</v>
      </c>
      <c r="AT534" s="36">
        <f t="shared" si="240"/>
        <v>72088</v>
      </c>
      <c r="AU534" s="33"/>
      <c r="AV534" s="33">
        <f t="shared" si="241"/>
        <v>1</v>
      </c>
      <c r="AX534">
        <v>71883</v>
      </c>
      <c r="AY534" s="71">
        <f t="shared" si="242"/>
        <v>2.8518564890168746E-3</v>
      </c>
    </row>
    <row r="535" spans="1:51" ht="15" customHeight="1" x14ac:dyDescent="0.25">
      <c r="A535">
        <v>56</v>
      </c>
      <c r="B535">
        <v>800</v>
      </c>
      <c r="C535" t="s">
        <v>1285</v>
      </c>
      <c r="D535" t="s">
        <v>1286</v>
      </c>
      <c r="E535" s="39" t="s">
        <v>191</v>
      </c>
      <c r="F535" s="32">
        <v>91492</v>
      </c>
      <c r="G535" s="43">
        <v>329</v>
      </c>
      <c r="H535" s="47">
        <f t="shared" si="216"/>
        <v>2.5171958979499744</v>
      </c>
      <c r="I535">
        <v>55</v>
      </c>
      <c r="J535">
        <v>144</v>
      </c>
      <c r="K535" s="33">
        <f t="shared" si="217"/>
        <v>38.194400000000002</v>
      </c>
      <c r="L535" s="33">
        <v>287</v>
      </c>
      <c r="M535" s="33">
        <v>392</v>
      </c>
      <c r="N535" s="33">
        <v>303</v>
      </c>
      <c r="O535" s="33">
        <v>328</v>
      </c>
      <c r="P535" s="42">
        <v>322</v>
      </c>
      <c r="Q535" s="43">
        <v>330</v>
      </c>
      <c r="R535" s="40">
        <f t="shared" si="218"/>
        <v>392</v>
      </c>
      <c r="S535" s="34">
        <f t="shared" si="219"/>
        <v>16.07</v>
      </c>
      <c r="T535" s="43">
        <v>2775200</v>
      </c>
      <c r="U535" s="43">
        <v>28586239</v>
      </c>
      <c r="V535" s="54">
        <f t="shared" si="220"/>
        <v>9.7081680000000006</v>
      </c>
      <c r="W535" s="32">
        <v>41</v>
      </c>
      <c r="X535">
        <v>273</v>
      </c>
      <c r="Y535">
        <f t="shared" si="221"/>
        <v>15.02</v>
      </c>
      <c r="Z535" s="46">
        <v>247068</v>
      </c>
      <c r="AA535" s="41">
        <v>108001</v>
      </c>
      <c r="AB535" s="33">
        <f t="shared" si="222"/>
        <v>0.42007800000000001</v>
      </c>
      <c r="AC535" s="33" t="str">
        <f t="shared" si="223"/>
        <v/>
      </c>
      <c r="AD535" s="33" t="str">
        <f t="shared" si="224"/>
        <v/>
      </c>
      <c r="AE535" s="62">
        <f t="shared" si="225"/>
        <v>752.47767835149648</v>
      </c>
      <c r="AF535" s="62">
        <f t="shared" si="226"/>
        <v>0</v>
      </c>
      <c r="AG535" s="62">
        <f t="shared" si="227"/>
        <v>0</v>
      </c>
      <c r="AH535" s="62" t="str">
        <f t="shared" si="228"/>
        <v/>
      </c>
      <c r="AI535" s="33" t="str">
        <f t="shared" si="229"/>
        <v/>
      </c>
      <c r="AJ535" s="33" t="str">
        <f t="shared" si="230"/>
        <v/>
      </c>
      <c r="AK535" s="34">
        <f t="shared" si="231"/>
        <v>752.48</v>
      </c>
      <c r="AL535" s="34">
        <f t="shared" si="232"/>
        <v>801.39</v>
      </c>
      <c r="AM535" s="32">
        <f t="shared" si="233"/>
        <v>159869</v>
      </c>
      <c r="AN535" s="35">
        <f t="shared" si="234"/>
        <v>5.3758495219872974E-3</v>
      </c>
      <c r="AO535" s="32">
        <f t="shared" si="235"/>
        <v>367.58446276492543</v>
      </c>
      <c r="AP535" s="32">
        <f t="shared" si="236"/>
        <v>91860</v>
      </c>
      <c r="AQ535" s="32">
        <f t="shared" si="237"/>
        <v>3290</v>
      </c>
      <c r="AR535" s="32">
        <f t="shared" si="238"/>
        <v>5400.05</v>
      </c>
      <c r="AS535" s="32">
        <f t="shared" si="239"/>
        <v>88202</v>
      </c>
      <c r="AT535" s="36">
        <f t="shared" si="240"/>
        <v>91860</v>
      </c>
      <c r="AU535" s="33"/>
      <c r="AV535" s="33">
        <f t="shared" si="241"/>
        <v>1</v>
      </c>
      <c r="AX535">
        <v>91492</v>
      </c>
      <c r="AY535" s="71">
        <f t="shared" si="242"/>
        <v>4.0222095920954834E-3</v>
      </c>
    </row>
    <row r="536" spans="1:51" ht="15" customHeight="1" x14ac:dyDescent="0.25">
      <c r="A536">
        <v>56</v>
      </c>
      <c r="B536">
        <v>900</v>
      </c>
      <c r="C536" t="s">
        <v>1305</v>
      </c>
      <c r="D536" t="s">
        <v>1306</v>
      </c>
      <c r="E536" s="39" t="s">
        <v>201</v>
      </c>
      <c r="F536" s="32">
        <v>48737</v>
      </c>
      <c r="G536" s="43">
        <v>171</v>
      </c>
      <c r="H536" s="47">
        <f t="shared" si="216"/>
        <v>2.2329961103921536</v>
      </c>
      <c r="I536">
        <v>39</v>
      </c>
      <c r="J536">
        <v>104</v>
      </c>
      <c r="K536" s="33">
        <f t="shared" si="217"/>
        <v>37.5</v>
      </c>
      <c r="L536" s="33">
        <v>156</v>
      </c>
      <c r="M536" s="33">
        <v>167</v>
      </c>
      <c r="N536" s="33">
        <v>177</v>
      </c>
      <c r="O536" s="33">
        <v>192</v>
      </c>
      <c r="P536" s="42">
        <v>192</v>
      </c>
      <c r="Q536" s="43">
        <v>173</v>
      </c>
      <c r="R536" s="40">
        <f t="shared" si="218"/>
        <v>192</v>
      </c>
      <c r="S536" s="34">
        <f t="shared" si="219"/>
        <v>10.94</v>
      </c>
      <c r="T536" s="43">
        <v>2613500</v>
      </c>
      <c r="U536" s="43">
        <v>13829183</v>
      </c>
      <c r="V536" s="54">
        <f t="shared" si="220"/>
        <v>18.898440999999998</v>
      </c>
      <c r="W536" s="32">
        <v>25</v>
      </c>
      <c r="X536">
        <v>232</v>
      </c>
      <c r="Y536">
        <f t="shared" si="221"/>
        <v>10.78</v>
      </c>
      <c r="Z536" s="46">
        <v>163796</v>
      </c>
      <c r="AA536" s="41">
        <v>70001</v>
      </c>
      <c r="AB536" s="33">
        <f t="shared" si="222"/>
        <v>0.42007800000000001</v>
      </c>
      <c r="AC536" s="33" t="str">
        <f t="shared" si="223"/>
        <v/>
      </c>
      <c r="AD536" s="33" t="str">
        <f t="shared" si="224"/>
        <v/>
      </c>
      <c r="AE536" s="62">
        <f t="shared" si="225"/>
        <v>689.70448187508771</v>
      </c>
      <c r="AF536" s="62">
        <f t="shared" si="226"/>
        <v>0</v>
      </c>
      <c r="AG536" s="62">
        <f t="shared" si="227"/>
        <v>0</v>
      </c>
      <c r="AH536" s="62" t="str">
        <f t="shared" si="228"/>
        <v/>
      </c>
      <c r="AI536" s="33" t="str">
        <f t="shared" si="229"/>
        <v/>
      </c>
      <c r="AJ536" s="33" t="str">
        <f t="shared" si="230"/>
        <v/>
      </c>
      <c r="AK536" s="34">
        <f t="shared" si="231"/>
        <v>689.7</v>
      </c>
      <c r="AL536" s="34">
        <f t="shared" si="232"/>
        <v>734.53</v>
      </c>
      <c r="AM536" s="32">
        <f t="shared" si="233"/>
        <v>56798</v>
      </c>
      <c r="AN536" s="35">
        <f t="shared" si="234"/>
        <v>5.3758495219872974E-3</v>
      </c>
      <c r="AO536" s="32">
        <f t="shared" si="235"/>
        <v>43.334722996739607</v>
      </c>
      <c r="AP536" s="32">
        <f t="shared" si="236"/>
        <v>48780</v>
      </c>
      <c r="AQ536" s="32">
        <f t="shared" si="237"/>
        <v>1710</v>
      </c>
      <c r="AR536" s="32">
        <f t="shared" si="238"/>
        <v>3500.05</v>
      </c>
      <c r="AS536" s="32">
        <f t="shared" si="239"/>
        <v>47027</v>
      </c>
      <c r="AT536" s="36">
        <f t="shared" si="240"/>
        <v>48780</v>
      </c>
      <c r="AU536" s="33"/>
      <c r="AV536" s="33">
        <f t="shared" si="241"/>
        <v>1</v>
      </c>
      <c r="AX536">
        <v>48737</v>
      </c>
      <c r="AY536" s="71">
        <f t="shared" si="242"/>
        <v>8.8228655846687325E-4</v>
      </c>
    </row>
    <row r="537" spans="1:51" ht="15" customHeight="1" x14ac:dyDescent="0.25">
      <c r="A537">
        <v>56</v>
      </c>
      <c r="B537">
        <v>1100</v>
      </c>
      <c r="C537" t="s">
        <v>1369</v>
      </c>
      <c r="D537" t="s">
        <v>1370</v>
      </c>
      <c r="E537" s="39" t="s">
        <v>233</v>
      </c>
      <c r="F537" s="32">
        <v>45709</v>
      </c>
      <c r="G537" s="43">
        <v>166</v>
      </c>
      <c r="H537" s="47">
        <f t="shared" si="216"/>
        <v>2.220108088040055</v>
      </c>
      <c r="I537">
        <v>23</v>
      </c>
      <c r="J537">
        <v>75</v>
      </c>
      <c r="K537" s="33">
        <f t="shared" si="217"/>
        <v>30.666700000000002</v>
      </c>
      <c r="L537" s="33">
        <v>188</v>
      </c>
      <c r="M537" s="33">
        <v>195</v>
      </c>
      <c r="N537" s="33">
        <v>152</v>
      </c>
      <c r="O537" s="33">
        <v>172</v>
      </c>
      <c r="P537" s="42">
        <v>173</v>
      </c>
      <c r="Q537" s="43">
        <v>168</v>
      </c>
      <c r="R537" s="40">
        <f t="shared" si="218"/>
        <v>195</v>
      </c>
      <c r="S537" s="34">
        <f t="shared" si="219"/>
        <v>14.87</v>
      </c>
      <c r="T537" s="43">
        <v>1007500</v>
      </c>
      <c r="U537" s="43">
        <v>8275767</v>
      </c>
      <c r="V537" s="54">
        <f t="shared" si="220"/>
        <v>12.174098000000001</v>
      </c>
      <c r="W537" s="32">
        <v>18</v>
      </c>
      <c r="X537">
        <v>154</v>
      </c>
      <c r="Y537">
        <f t="shared" si="221"/>
        <v>11.69</v>
      </c>
      <c r="Z537" s="46">
        <v>97143</v>
      </c>
      <c r="AA537" s="41">
        <v>71335</v>
      </c>
      <c r="AB537" s="33">
        <f t="shared" si="222"/>
        <v>0.42007800000000001</v>
      </c>
      <c r="AC537" s="33" t="str">
        <f t="shared" si="223"/>
        <v/>
      </c>
      <c r="AD537" s="33" t="str">
        <f t="shared" si="224"/>
        <v/>
      </c>
      <c r="AE537" s="62">
        <f t="shared" si="225"/>
        <v>686.85781416202326</v>
      </c>
      <c r="AF537" s="62">
        <f t="shared" si="226"/>
        <v>0</v>
      </c>
      <c r="AG537" s="62">
        <f t="shared" si="227"/>
        <v>0</v>
      </c>
      <c r="AH537" s="62" t="str">
        <f t="shared" si="228"/>
        <v/>
      </c>
      <c r="AI537" s="33" t="str">
        <f t="shared" si="229"/>
        <v/>
      </c>
      <c r="AJ537" s="33" t="str">
        <f t="shared" si="230"/>
        <v/>
      </c>
      <c r="AK537" s="34">
        <f t="shared" si="231"/>
        <v>686.86</v>
      </c>
      <c r="AL537" s="34">
        <f t="shared" si="232"/>
        <v>731.5</v>
      </c>
      <c r="AM537" s="32">
        <f t="shared" si="233"/>
        <v>80621</v>
      </c>
      <c r="AN537" s="35">
        <f t="shared" si="234"/>
        <v>5.3758495219872974E-3</v>
      </c>
      <c r="AO537" s="32">
        <f t="shared" si="235"/>
        <v>187.68165851162053</v>
      </c>
      <c r="AP537" s="32">
        <f t="shared" si="236"/>
        <v>45897</v>
      </c>
      <c r="AQ537" s="32">
        <f t="shared" si="237"/>
        <v>1660</v>
      </c>
      <c r="AR537" s="32">
        <f t="shared" si="238"/>
        <v>3566.75</v>
      </c>
      <c r="AS537" s="32">
        <f t="shared" si="239"/>
        <v>44049</v>
      </c>
      <c r="AT537" s="36">
        <f t="shared" si="240"/>
        <v>45897</v>
      </c>
      <c r="AU537" s="33"/>
      <c r="AV537" s="33">
        <f t="shared" si="241"/>
        <v>1</v>
      </c>
      <c r="AX537">
        <v>45709</v>
      </c>
      <c r="AY537" s="71">
        <f t="shared" si="242"/>
        <v>4.112975562799449E-3</v>
      </c>
    </row>
    <row r="538" spans="1:51" ht="15" customHeight="1" x14ac:dyDescent="0.25">
      <c r="A538">
        <v>56</v>
      </c>
      <c r="B538">
        <v>1200</v>
      </c>
      <c r="C538" t="s">
        <v>1397</v>
      </c>
      <c r="D538" t="s">
        <v>1398</v>
      </c>
      <c r="E538" s="39" t="s">
        <v>246</v>
      </c>
      <c r="F538" s="32">
        <v>36853</v>
      </c>
      <c r="G538" s="43">
        <v>125</v>
      </c>
      <c r="H538" s="47">
        <f t="shared" si="216"/>
        <v>2.0969100130080562</v>
      </c>
      <c r="I538">
        <v>27</v>
      </c>
      <c r="J538">
        <v>63</v>
      </c>
      <c r="K538" s="33">
        <f t="shared" si="217"/>
        <v>42.857099999999996</v>
      </c>
      <c r="L538" s="33">
        <v>148</v>
      </c>
      <c r="M538" s="33">
        <v>194</v>
      </c>
      <c r="N538" s="33">
        <v>181</v>
      </c>
      <c r="O538" s="33">
        <v>150</v>
      </c>
      <c r="P538" s="42">
        <v>148</v>
      </c>
      <c r="Q538" s="43">
        <v>132</v>
      </c>
      <c r="R538" s="40">
        <f t="shared" si="218"/>
        <v>194</v>
      </c>
      <c r="S538" s="34">
        <f t="shared" si="219"/>
        <v>35.57</v>
      </c>
      <c r="T538" s="43">
        <v>1579500</v>
      </c>
      <c r="U538" s="43">
        <v>6905421</v>
      </c>
      <c r="V538" s="54">
        <f t="shared" si="220"/>
        <v>22.873334</v>
      </c>
      <c r="W538" s="32">
        <v>31</v>
      </c>
      <c r="X538">
        <v>156</v>
      </c>
      <c r="Y538">
        <f t="shared" si="221"/>
        <v>19.87</v>
      </c>
      <c r="Z538" s="46">
        <v>80169</v>
      </c>
      <c r="AA538" s="41">
        <v>34451</v>
      </c>
      <c r="AB538" s="33">
        <f t="shared" si="222"/>
        <v>0.42007800000000001</v>
      </c>
      <c r="AC538" s="33" t="str">
        <f t="shared" si="223"/>
        <v/>
      </c>
      <c r="AD538" s="33" t="str">
        <f t="shared" si="224"/>
        <v/>
      </c>
      <c r="AE538" s="62">
        <f t="shared" si="225"/>
        <v>659.64619294318049</v>
      </c>
      <c r="AF538" s="62">
        <f t="shared" si="226"/>
        <v>0</v>
      </c>
      <c r="AG538" s="62">
        <f t="shared" si="227"/>
        <v>0</v>
      </c>
      <c r="AH538" s="62" t="str">
        <f t="shared" si="228"/>
        <v/>
      </c>
      <c r="AI538" s="33" t="str">
        <f t="shared" si="229"/>
        <v/>
      </c>
      <c r="AJ538" s="33" t="str">
        <f t="shared" si="230"/>
        <v/>
      </c>
      <c r="AK538" s="34">
        <f t="shared" si="231"/>
        <v>659.65</v>
      </c>
      <c r="AL538" s="34">
        <f t="shared" si="232"/>
        <v>702.52</v>
      </c>
      <c r="AM538" s="32">
        <f t="shared" si="233"/>
        <v>54138</v>
      </c>
      <c r="AN538" s="35">
        <f t="shared" si="234"/>
        <v>5.3758495219872974E-3</v>
      </c>
      <c r="AO538" s="32">
        <f t="shared" si="235"/>
        <v>92.921558987550441</v>
      </c>
      <c r="AP538" s="32">
        <f t="shared" si="236"/>
        <v>36946</v>
      </c>
      <c r="AQ538" s="32">
        <f t="shared" si="237"/>
        <v>1250</v>
      </c>
      <c r="AR538" s="32">
        <f t="shared" si="238"/>
        <v>1722.5500000000002</v>
      </c>
      <c r="AS538" s="32">
        <f t="shared" si="239"/>
        <v>35603</v>
      </c>
      <c r="AT538" s="36">
        <f t="shared" si="240"/>
        <v>36946</v>
      </c>
      <c r="AU538" s="33"/>
      <c r="AV538" s="33">
        <f t="shared" si="241"/>
        <v>1</v>
      </c>
      <c r="AX538">
        <v>36853</v>
      </c>
      <c r="AY538" s="71">
        <f t="shared" si="242"/>
        <v>2.5235394676145768E-3</v>
      </c>
    </row>
    <row r="539" spans="1:51" ht="15" customHeight="1" x14ac:dyDescent="0.25">
      <c r="A539">
        <v>56</v>
      </c>
      <c r="B539">
        <v>1300</v>
      </c>
      <c r="C539" t="s">
        <v>1427</v>
      </c>
      <c r="D539" t="s">
        <v>1428</v>
      </c>
      <c r="E539" s="39" t="s">
        <v>261</v>
      </c>
      <c r="F539" s="32">
        <v>4433101</v>
      </c>
      <c r="G539" s="43">
        <v>14188</v>
      </c>
      <c r="H539" s="47">
        <f t="shared" si="216"/>
        <v>4.1519211797999054</v>
      </c>
      <c r="I539">
        <v>1098</v>
      </c>
      <c r="J539">
        <v>6989</v>
      </c>
      <c r="K539" s="33">
        <f t="shared" si="217"/>
        <v>15.7104</v>
      </c>
      <c r="L539" s="33">
        <v>12443</v>
      </c>
      <c r="M539" s="33">
        <v>12519</v>
      </c>
      <c r="N539" s="33">
        <v>12362</v>
      </c>
      <c r="O539" s="33">
        <v>13471</v>
      </c>
      <c r="P539" s="40">
        <v>13138</v>
      </c>
      <c r="Q539" s="43">
        <v>14119</v>
      </c>
      <c r="R539" s="40">
        <f t="shared" si="218"/>
        <v>14119</v>
      </c>
      <c r="S539" s="34">
        <f t="shared" si="219"/>
        <v>0</v>
      </c>
      <c r="T539" s="43">
        <v>280068700</v>
      </c>
      <c r="U539" s="43">
        <v>1300608120</v>
      </c>
      <c r="V539" s="54">
        <f t="shared" si="220"/>
        <v>21.533673</v>
      </c>
      <c r="W539" s="32">
        <v>3365</v>
      </c>
      <c r="X539">
        <v>14138</v>
      </c>
      <c r="Y539">
        <f t="shared" si="221"/>
        <v>23.8</v>
      </c>
      <c r="Z539" s="46">
        <v>15691632</v>
      </c>
      <c r="AA539" s="41">
        <v>8483032</v>
      </c>
      <c r="AB539" s="33">
        <f t="shared" si="222"/>
        <v>0.42007800000000001</v>
      </c>
      <c r="AC539" s="33" t="str">
        <f t="shared" si="223"/>
        <v/>
      </c>
      <c r="AD539" s="33" t="str">
        <f t="shared" si="224"/>
        <v/>
      </c>
      <c r="AE539" s="62">
        <f t="shared" si="225"/>
        <v>0</v>
      </c>
      <c r="AF539" s="62">
        <f t="shared" si="226"/>
        <v>0</v>
      </c>
      <c r="AG539" s="62">
        <f t="shared" si="227"/>
        <v>948.09889839005007</v>
      </c>
      <c r="AH539" s="62" t="str">
        <f t="shared" si="228"/>
        <v/>
      </c>
      <c r="AI539" s="33" t="str">
        <f t="shared" si="229"/>
        <v/>
      </c>
      <c r="AJ539" s="33" t="str">
        <f t="shared" si="230"/>
        <v/>
      </c>
      <c r="AK539" s="34">
        <f t="shared" si="231"/>
        <v>948.1</v>
      </c>
      <c r="AL539" s="34">
        <f t="shared" si="232"/>
        <v>1009.72</v>
      </c>
      <c r="AM539" s="32">
        <f t="shared" si="233"/>
        <v>7734198</v>
      </c>
      <c r="AN539" s="35">
        <f t="shared" si="234"/>
        <v>5.3758495219872974E-3</v>
      </c>
      <c r="AO539" s="32">
        <f t="shared" si="235"/>
        <v>17746.200729483702</v>
      </c>
      <c r="AP539" s="32">
        <f t="shared" si="236"/>
        <v>4450847</v>
      </c>
      <c r="AQ539" s="32">
        <f t="shared" si="237"/>
        <v>141880</v>
      </c>
      <c r="AR539" s="32">
        <f t="shared" si="238"/>
        <v>424151.60000000003</v>
      </c>
      <c r="AS539" s="32">
        <f t="shared" si="239"/>
        <v>4291221</v>
      </c>
      <c r="AT539" s="36">
        <f t="shared" si="240"/>
        <v>4450847</v>
      </c>
      <c r="AU539" s="33"/>
      <c r="AV539" s="33">
        <f t="shared" si="241"/>
        <v>1</v>
      </c>
      <c r="AX539">
        <v>4433101</v>
      </c>
      <c r="AY539" s="71">
        <f t="shared" si="242"/>
        <v>4.0030669276427495E-3</v>
      </c>
    </row>
    <row r="540" spans="1:51" ht="15" customHeight="1" x14ac:dyDescent="0.25">
      <c r="A540">
        <v>56</v>
      </c>
      <c r="B540">
        <v>1400</v>
      </c>
      <c r="C540" t="s">
        <v>1613</v>
      </c>
      <c r="D540" t="s">
        <v>1614</v>
      </c>
      <c r="E540" s="39" t="s">
        <v>354</v>
      </c>
      <c r="F540" s="32">
        <v>348587</v>
      </c>
      <c r="G540" s="43">
        <v>845</v>
      </c>
      <c r="H540" s="47">
        <f t="shared" si="216"/>
        <v>2.9268567089496922</v>
      </c>
      <c r="I540">
        <v>121</v>
      </c>
      <c r="J540">
        <v>449</v>
      </c>
      <c r="K540" s="33">
        <f t="shared" si="217"/>
        <v>26.948800000000002</v>
      </c>
      <c r="L540" s="33">
        <v>850</v>
      </c>
      <c r="M540" s="33">
        <v>832</v>
      </c>
      <c r="N540" s="33">
        <v>738</v>
      </c>
      <c r="O540" s="33">
        <v>719</v>
      </c>
      <c r="P540" s="42">
        <v>802</v>
      </c>
      <c r="Q540" s="43">
        <v>854</v>
      </c>
      <c r="R540" s="40">
        <f t="shared" si="218"/>
        <v>854</v>
      </c>
      <c r="S540" s="34">
        <f t="shared" si="219"/>
        <v>1.05</v>
      </c>
      <c r="T540" s="43">
        <v>9040300</v>
      </c>
      <c r="U540" s="43">
        <v>49083802</v>
      </c>
      <c r="V540" s="54">
        <f t="shared" si="220"/>
        <v>18.418092000000001</v>
      </c>
      <c r="W540" s="32">
        <v>276</v>
      </c>
      <c r="X540">
        <v>836</v>
      </c>
      <c r="Y540">
        <f t="shared" si="221"/>
        <v>33.01</v>
      </c>
      <c r="Z540" s="46">
        <v>560712</v>
      </c>
      <c r="AA540" s="41">
        <v>355776</v>
      </c>
      <c r="AB540" s="33">
        <f t="shared" si="222"/>
        <v>0.42007800000000001</v>
      </c>
      <c r="AC540" s="33" t="str">
        <f t="shared" si="223"/>
        <v/>
      </c>
      <c r="AD540" s="33" t="str">
        <f t="shared" si="224"/>
        <v/>
      </c>
      <c r="AE540" s="62">
        <f t="shared" si="225"/>
        <v>842.96232930268116</v>
      </c>
      <c r="AF540" s="62">
        <f t="shared" si="226"/>
        <v>0</v>
      </c>
      <c r="AG540" s="62">
        <f t="shared" si="227"/>
        <v>0</v>
      </c>
      <c r="AH540" s="62" t="str">
        <f t="shared" si="228"/>
        <v/>
      </c>
      <c r="AI540" s="33" t="str">
        <f t="shared" si="229"/>
        <v/>
      </c>
      <c r="AJ540" s="33" t="str">
        <f t="shared" si="230"/>
        <v/>
      </c>
      <c r="AK540" s="34">
        <f t="shared" si="231"/>
        <v>842.96</v>
      </c>
      <c r="AL540" s="34">
        <f t="shared" si="232"/>
        <v>897.75</v>
      </c>
      <c r="AM540" s="32">
        <f t="shared" si="233"/>
        <v>523056</v>
      </c>
      <c r="AN540" s="35">
        <f t="shared" si="234"/>
        <v>5.3758495219872974E-3</v>
      </c>
      <c r="AO540" s="32">
        <f t="shared" si="235"/>
        <v>937.9190902516018</v>
      </c>
      <c r="AP540" s="32">
        <f t="shared" si="236"/>
        <v>349525</v>
      </c>
      <c r="AQ540" s="32">
        <f t="shared" si="237"/>
        <v>8450</v>
      </c>
      <c r="AR540" s="32">
        <f t="shared" si="238"/>
        <v>17788.8</v>
      </c>
      <c r="AS540" s="32">
        <f t="shared" si="239"/>
        <v>340137</v>
      </c>
      <c r="AT540" s="36">
        <f t="shared" si="240"/>
        <v>349525</v>
      </c>
      <c r="AU540" s="33"/>
      <c r="AV540" s="33">
        <f t="shared" si="241"/>
        <v>1</v>
      </c>
      <c r="AX540">
        <v>348587</v>
      </c>
      <c r="AY540" s="71">
        <f t="shared" si="242"/>
        <v>2.6908633999546743E-3</v>
      </c>
    </row>
    <row r="541" spans="1:51" ht="15" customHeight="1" x14ac:dyDescent="0.25">
      <c r="A541">
        <v>56</v>
      </c>
      <c r="B541">
        <v>1600</v>
      </c>
      <c r="C541" t="s">
        <v>2033</v>
      </c>
      <c r="D541" t="s">
        <v>2034</v>
      </c>
      <c r="E541" s="39" t="s">
        <v>564</v>
      </c>
      <c r="F541" s="32">
        <v>475307</v>
      </c>
      <c r="G541" s="43">
        <v>1490</v>
      </c>
      <c r="H541" s="47">
        <f t="shared" si="216"/>
        <v>3.173186268412274</v>
      </c>
      <c r="I541">
        <v>111</v>
      </c>
      <c r="J541">
        <v>652</v>
      </c>
      <c r="K541" s="33">
        <f t="shared" si="217"/>
        <v>17.0245</v>
      </c>
      <c r="L541" s="33">
        <v>791</v>
      </c>
      <c r="M541" s="33">
        <v>972</v>
      </c>
      <c r="N541" s="33">
        <v>940</v>
      </c>
      <c r="O541" s="33">
        <v>1158</v>
      </c>
      <c r="P541" s="40">
        <v>1199</v>
      </c>
      <c r="Q541" s="43">
        <v>1294</v>
      </c>
      <c r="R541" s="40">
        <f t="shared" si="218"/>
        <v>1294</v>
      </c>
      <c r="S541" s="34">
        <f t="shared" si="219"/>
        <v>0</v>
      </c>
      <c r="T541" s="43">
        <v>20006500</v>
      </c>
      <c r="U541" s="43">
        <v>105736061</v>
      </c>
      <c r="V541" s="54">
        <f t="shared" si="220"/>
        <v>18.92117</v>
      </c>
      <c r="W541" s="32">
        <v>282</v>
      </c>
      <c r="X541">
        <v>1319</v>
      </c>
      <c r="Y541">
        <f t="shared" si="221"/>
        <v>21.38</v>
      </c>
      <c r="Z541" s="46">
        <v>1257222</v>
      </c>
      <c r="AA541" s="41">
        <v>651342</v>
      </c>
      <c r="AB541" s="33">
        <f t="shared" si="222"/>
        <v>0.42007800000000001</v>
      </c>
      <c r="AC541" s="33" t="str">
        <f t="shared" si="223"/>
        <v/>
      </c>
      <c r="AD541" s="33" t="str">
        <f t="shared" si="224"/>
        <v/>
      </c>
      <c r="AE541" s="62">
        <f t="shared" si="225"/>
        <v>897.37086340809788</v>
      </c>
      <c r="AF541" s="62">
        <f t="shared" si="226"/>
        <v>0</v>
      </c>
      <c r="AG541" s="62">
        <f t="shared" si="227"/>
        <v>0</v>
      </c>
      <c r="AH541" s="62" t="str">
        <f t="shared" si="228"/>
        <v/>
      </c>
      <c r="AI541" s="33" t="str">
        <f t="shared" si="229"/>
        <v/>
      </c>
      <c r="AJ541" s="33" t="str">
        <f t="shared" si="230"/>
        <v/>
      </c>
      <c r="AK541" s="34">
        <f t="shared" si="231"/>
        <v>897.37</v>
      </c>
      <c r="AL541" s="34">
        <f t="shared" si="232"/>
        <v>955.69</v>
      </c>
      <c r="AM541" s="32">
        <f t="shared" si="233"/>
        <v>895847</v>
      </c>
      <c r="AN541" s="35">
        <f t="shared" si="234"/>
        <v>5.3758495219872974E-3</v>
      </c>
      <c r="AO541" s="32">
        <f t="shared" si="235"/>
        <v>2260.7597579765379</v>
      </c>
      <c r="AP541" s="32">
        <f t="shared" si="236"/>
        <v>477568</v>
      </c>
      <c r="AQ541" s="32">
        <f t="shared" si="237"/>
        <v>14900</v>
      </c>
      <c r="AR541" s="32">
        <f t="shared" si="238"/>
        <v>32567.100000000002</v>
      </c>
      <c r="AS541" s="32">
        <f t="shared" si="239"/>
        <v>460407</v>
      </c>
      <c r="AT541" s="36">
        <f t="shared" si="240"/>
        <v>477568</v>
      </c>
      <c r="AU541" s="33"/>
      <c r="AV541" s="33">
        <f t="shared" si="241"/>
        <v>1</v>
      </c>
      <c r="AX541">
        <v>475307</v>
      </c>
      <c r="AY541" s="71">
        <f t="shared" si="242"/>
        <v>4.756925523924537E-3</v>
      </c>
    </row>
    <row r="542" spans="1:51" ht="15" customHeight="1" x14ac:dyDescent="0.25">
      <c r="A542">
        <v>56</v>
      </c>
      <c r="B542">
        <v>1700</v>
      </c>
      <c r="C542" t="s">
        <v>2109</v>
      </c>
      <c r="D542" t="s">
        <v>2110</v>
      </c>
      <c r="E542" s="39" t="s">
        <v>602</v>
      </c>
      <c r="F542" s="32">
        <v>0</v>
      </c>
      <c r="G542" s="43">
        <v>707</v>
      </c>
      <c r="H542" s="47">
        <f t="shared" si="216"/>
        <v>2.8494194137968996</v>
      </c>
      <c r="I542">
        <v>39</v>
      </c>
      <c r="J542">
        <v>396</v>
      </c>
      <c r="K542" s="33">
        <f t="shared" si="217"/>
        <v>9.8484999999999996</v>
      </c>
      <c r="L542" s="33">
        <v>180</v>
      </c>
      <c r="M542" s="33">
        <v>239</v>
      </c>
      <c r="N542" s="33">
        <v>313</v>
      </c>
      <c r="O542" s="33">
        <v>451</v>
      </c>
      <c r="P542" s="42">
        <v>572</v>
      </c>
      <c r="Q542" s="43">
        <v>629</v>
      </c>
      <c r="R542" s="40">
        <f t="shared" si="218"/>
        <v>629</v>
      </c>
      <c r="S542" s="34">
        <f t="shared" si="219"/>
        <v>0</v>
      </c>
      <c r="T542" s="43">
        <v>27634100</v>
      </c>
      <c r="U542" s="43">
        <v>239741431</v>
      </c>
      <c r="V542" s="54">
        <f t="shared" si="220"/>
        <v>11.526627</v>
      </c>
      <c r="W542" s="32">
        <v>157</v>
      </c>
      <c r="X542">
        <v>490</v>
      </c>
      <c r="Y542">
        <f t="shared" si="221"/>
        <v>32.04</v>
      </c>
      <c r="Z542" s="46">
        <v>2410051</v>
      </c>
      <c r="AA542" s="41">
        <v>779467</v>
      </c>
      <c r="AB542" s="33">
        <f t="shared" si="222"/>
        <v>0.42007800000000001</v>
      </c>
      <c r="AC542" s="33" t="str">
        <f t="shared" si="223"/>
        <v/>
      </c>
      <c r="AD542" s="33" t="str">
        <f t="shared" si="224"/>
        <v/>
      </c>
      <c r="AE542" s="62">
        <f t="shared" si="225"/>
        <v>825.8582118612178</v>
      </c>
      <c r="AF542" s="62">
        <f t="shared" si="226"/>
        <v>0</v>
      </c>
      <c r="AG542" s="62">
        <f t="shared" si="227"/>
        <v>0</v>
      </c>
      <c r="AH542" s="62" t="str">
        <f t="shared" si="228"/>
        <v/>
      </c>
      <c r="AI542" s="33" t="str">
        <f t="shared" si="229"/>
        <v/>
      </c>
      <c r="AJ542" s="33" t="str">
        <f t="shared" si="230"/>
        <v/>
      </c>
      <c r="AK542" s="34">
        <f t="shared" si="231"/>
        <v>825.86</v>
      </c>
      <c r="AL542" s="34">
        <f t="shared" si="232"/>
        <v>879.54</v>
      </c>
      <c r="AM542" s="32">
        <f t="shared" si="233"/>
        <v>0</v>
      </c>
      <c r="AN542" s="35">
        <f t="shared" si="234"/>
        <v>5.3758495219872974E-3</v>
      </c>
      <c r="AO542" s="32">
        <f t="shared" si="235"/>
        <v>0</v>
      </c>
      <c r="AP542" s="32">
        <f t="shared" si="236"/>
        <v>0</v>
      </c>
      <c r="AQ542" s="32">
        <f t="shared" si="237"/>
        <v>7070</v>
      </c>
      <c r="AR542" s="32">
        <f t="shared" si="238"/>
        <v>38973.35</v>
      </c>
      <c r="AS542" s="32">
        <f t="shared" si="239"/>
        <v>-7070</v>
      </c>
      <c r="AT542" s="36">
        <f t="shared" si="240"/>
        <v>0</v>
      </c>
      <c r="AU542" s="33"/>
      <c r="AV542" s="33">
        <f t="shared" si="241"/>
        <v>0</v>
      </c>
      <c r="AX542">
        <v>0</v>
      </c>
      <c r="AY542" s="71" t="e">
        <f t="shared" si="242"/>
        <v>#DIV/0!</v>
      </c>
    </row>
    <row r="543" spans="1:51" ht="15" customHeight="1" x14ac:dyDescent="0.25">
      <c r="A543">
        <v>56</v>
      </c>
      <c r="B543">
        <v>1800</v>
      </c>
      <c r="C543" t="s">
        <v>2117</v>
      </c>
      <c r="D543" t="s">
        <v>2118</v>
      </c>
      <c r="E543" s="39" t="s">
        <v>606</v>
      </c>
      <c r="F543" s="32">
        <v>341707</v>
      </c>
      <c r="G543" s="43">
        <v>1024</v>
      </c>
      <c r="H543" s="47">
        <f t="shared" si="216"/>
        <v>3.0102999566398121</v>
      </c>
      <c r="I543">
        <v>110</v>
      </c>
      <c r="J543">
        <v>456</v>
      </c>
      <c r="K543" s="33">
        <f t="shared" si="217"/>
        <v>24.122799999999998</v>
      </c>
      <c r="L543" s="33">
        <v>882</v>
      </c>
      <c r="M543" s="33">
        <v>917</v>
      </c>
      <c r="N543" s="33">
        <v>956</v>
      </c>
      <c r="O543" s="33">
        <v>991</v>
      </c>
      <c r="P543" s="40">
        <v>1011</v>
      </c>
      <c r="Q543" s="43">
        <v>1020</v>
      </c>
      <c r="R543" s="40">
        <f t="shared" si="218"/>
        <v>1020</v>
      </c>
      <c r="S543" s="34">
        <f t="shared" si="219"/>
        <v>0</v>
      </c>
      <c r="T543" s="43">
        <v>11436000</v>
      </c>
      <c r="U543" s="43">
        <v>77621248</v>
      </c>
      <c r="V543" s="54">
        <f t="shared" si="220"/>
        <v>14.733079</v>
      </c>
      <c r="W543" s="32">
        <v>352</v>
      </c>
      <c r="X543">
        <v>1089</v>
      </c>
      <c r="Y543">
        <f t="shared" si="221"/>
        <v>32.32</v>
      </c>
      <c r="Z543" s="46">
        <v>925944</v>
      </c>
      <c r="AA543" s="41">
        <v>817902</v>
      </c>
      <c r="AB543" s="33">
        <f t="shared" si="222"/>
        <v>0.42007800000000001</v>
      </c>
      <c r="AC543" s="33" t="str">
        <f t="shared" si="223"/>
        <v/>
      </c>
      <c r="AD543" s="33" t="str">
        <f t="shared" si="224"/>
        <v/>
      </c>
      <c r="AE543" s="62">
        <f t="shared" si="225"/>
        <v>861.39302352273182</v>
      </c>
      <c r="AF543" s="62">
        <f t="shared" si="226"/>
        <v>0</v>
      </c>
      <c r="AG543" s="62">
        <f t="shared" si="227"/>
        <v>0</v>
      </c>
      <c r="AH543" s="62" t="str">
        <f t="shared" si="228"/>
        <v/>
      </c>
      <c r="AI543" s="33" t="str">
        <f t="shared" si="229"/>
        <v/>
      </c>
      <c r="AJ543" s="33" t="str">
        <f t="shared" si="230"/>
        <v/>
      </c>
      <c r="AK543" s="34">
        <f t="shared" si="231"/>
        <v>861.39</v>
      </c>
      <c r="AL543" s="34">
        <f t="shared" si="232"/>
        <v>917.37</v>
      </c>
      <c r="AM543" s="32">
        <f t="shared" si="233"/>
        <v>550418</v>
      </c>
      <c r="AN543" s="35">
        <f t="shared" si="234"/>
        <v>5.3758495219872974E-3</v>
      </c>
      <c r="AO543" s="32">
        <f t="shared" si="235"/>
        <v>1121.9989295834907</v>
      </c>
      <c r="AP543" s="32">
        <f t="shared" si="236"/>
        <v>342829</v>
      </c>
      <c r="AQ543" s="32">
        <f t="shared" si="237"/>
        <v>10240</v>
      </c>
      <c r="AR543" s="32">
        <f t="shared" si="238"/>
        <v>40895.100000000006</v>
      </c>
      <c r="AS543" s="32">
        <f t="shared" si="239"/>
        <v>331467</v>
      </c>
      <c r="AT543" s="36">
        <f t="shared" si="240"/>
        <v>342829</v>
      </c>
      <c r="AU543" s="33"/>
      <c r="AV543" s="33">
        <f t="shared" si="241"/>
        <v>1</v>
      </c>
      <c r="AX543">
        <v>341707</v>
      </c>
      <c r="AY543" s="71">
        <f t="shared" si="242"/>
        <v>3.2835148241036911E-3</v>
      </c>
    </row>
    <row r="544" spans="1:51" ht="15" customHeight="1" x14ac:dyDescent="0.25">
      <c r="A544">
        <v>56</v>
      </c>
      <c r="B544">
        <v>1900</v>
      </c>
      <c r="C544" t="s">
        <v>2123</v>
      </c>
      <c r="D544" t="s">
        <v>2124</v>
      </c>
      <c r="E544" s="39" t="s">
        <v>609</v>
      </c>
      <c r="F544" s="32">
        <v>1133100</v>
      </c>
      <c r="G544" s="43">
        <v>2568</v>
      </c>
      <c r="H544" s="47">
        <f t="shared" si="216"/>
        <v>3.4095950193968156</v>
      </c>
      <c r="I544">
        <v>263</v>
      </c>
      <c r="J544">
        <v>1083</v>
      </c>
      <c r="K544" s="33">
        <f t="shared" si="217"/>
        <v>24.284400000000002</v>
      </c>
      <c r="L544" s="33">
        <v>1835</v>
      </c>
      <c r="M544" s="33">
        <v>1867</v>
      </c>
      <c r="N544" s="33">
        <v>1886</v>
      </c>
      <c r="O544" s="33">
        <v>2374</v>
      </c>
      <c r="P544" s="40">
        <v>2464</v>
      </c>
      <c r="Q544" s="43">
        <v>2577</v>
      </c>
      <c r="R544" s="40">
        <f t="shared" si="218"/>
        <v>2577</v>
      </c>
      <c r="S544" s="34">
        <f t="shared" si="219"/>
        <v>0.35</v>
      </c>
      <c r="T544" s="43">
        <v>32053600</v>
      </c>
      <c r="U544" s="43">
        <v>144937743</v>
      </c>
      <c r="V544" s="54">
        <f t="shared" si="220"/>
        <v>22.115425999999999</v>
      </c>
      <c r="W544" s="32">
        <v>436</v>
      </c>
      <c r="X544">
        <v>2589</v>
      </c>
      <c r="Y544">
        <f t="shared" si="221"/>
        <v>16.84</v>
      </c>
      <c r="Z544" s="46">
        <v>1768404</v>
      </c>
      <c r="AA544" s="41">
        <v>1372107</v>
      </c>
      <c r="AB544" s="33">
        <f t="shared" si="222"/>
        <v>0.42007800000000001</v>
      </c>
      <c r="AC544" s="33">
        <f t="shared" si="223"/>
        <v>0.13600000000000001</v>
      </c>
      <c r="AD544" s="33" t="str">
        <f t="shared" si="224"/>
        <v/>
      </c>
      <c r="AE544" s="62">
        <f t="shared" si="225"/>
        <v>949.58811909931046</v>
      </c>
      <c r="AF544" s="62">
        <f t="shared" si="226"/>
        <v>998.92920969849979</v>
      </c>
      <c r="AG544" s="62">
        <f t="shared" si="227"/>
        <v>0</v>
      </c>
      <c r="AH544" s="62">
        <f t="shared" si="228"/>
        <v>956.29850742080021</v>
      </c>
      <c r="AI544" s="33" t="str">
        <f t="shared" si="229"/>
        <v/>
      </c>
      <c r="AJ544" s="33">
        <f t="shared" si="230"/>
        <v>1</v>
      </c>
      <c r="AK544" s="34">
        <f t="shared" si="231"/>
        <v>956.3</v>
      </c>
      <c r="AL544" s="34">
        <f t="shared" si="232"/>
        <v>1018.45</v>
      </c>
      <c r="AM544" s="32">
        <f t="shared" si="233"/>
        <v>1872512</v>
      </c>
      <c r="AN544" s="35">
        <f t="shared" si="234"/>
        <v>5.3758495219872974E-3</v>
      </c>
      <c r="AO544" s="32">
        <f t="shared" si="235"/>
        <v>3974.9676467516715</v>
      </c>
      <c r="AP544" s="32">
        <f t="shared" si="236"/>
        <v>1137075</v>
      </c>
      <c r="AQ544" s="32">
        <f t="shared" si="237"/>
        <v>25680</v>
      </c>
      <c r="AR544" s="32">
        <f t="shared" si="238"/>
        <v>68605.350000000006</v>
      </c>
      <c r="AS544" s="32">
        <f t="shared" si="239"/>
        <v>1107420</v>
      </c>
      <c r="AT544" s="36">
        <f t="shared" si="240"/>
        <v>1137075</v>
      </c>
      <c r="AU544" s="33"/>
      <c r="AV544" s="33">
        <f t="shared" si="241"/>
        <v>1</v>
      </c>
      <c r="AX544">
        <v>1133100</v>
      </c>
      <c r="AY544" s="71">
        <f t="shared" si="242"/>
        <v>3.5080751919512841E-3</v>
      </c>
    </row>
    <row r="545" spans="1:51" ht="15" customHeight="1" x14ac:dyDescent="0.25">
      <c r="A545">
        <v>56</v>
      </c>
      <c r="B545">
        <v>2000</v>
      </c>
      <c r="C545" t="s">
        <v>2131</v>
      </c>
      <c r="D545" t="s">
        <v>2132</v>
      </c>
      <c r="E545" s="39" t="s">
        <v>613</v>
      </c>
      <c r="F545" s="32">
        <v>812761</v>
      </c>
      <c r="G545" s="43">
        <v>3659</v>
      </c>
      <c r="H545" s="47">
        <f t="shared" si="216"/>
        <v>3.5633624094866074</v>
      </c>
      <c r="I545">
        <v>237</v>
      </c>
      <c r="J545">
        <v>1584</v>
      </c>
      <c r="K545" s="33">
        <f t="shared" si="217"/>
        <v>14.9621</v>
      </c>
      <c r="L545" s="33">
        <v>1933</v>
      </c>
      <c r="M545" s="33">
        <v>2086</v>
      </c>
      <c r="N545" s="33">
        <v>2075</v>
      </c>
      <c r="O545" s="33">
        <v>2559</v>
      </c>
      <c r="P545" s="40">
        <v>2985</v>
      </c>
      <c r="Q545" s="43">
        <v>3512</v>
      </c>
      <c r="R545" s="40">
        <f t="shared" si="218"/>
        <v>3512</v>
      </c>
      <c r="S545" s="34">
        <f t="shared" si="219"/>
        <v>0</v>
      </c>
      <c r="T545" s="43">
        <v>151485400</v>
      </c>
      <c r="U545" s="43">
        <v>429232401</v>
      </c>
      <c r="V545" s="54">
        <f t="shared" si="220"/>
        <v>35.292163000000002</v>
      </c>
      <c r="W545" s="32">
        <v>867</v>
      </c>
      <c r="X545">
        <v>3577</v>
      </c>
      <c r="Y545">
        <f t="shared" si="221"/>
        <v>24.24</v>
      </c>
      <c r="Z545" s="46">
        <v>5519927</v>
      </c>
      <c r="AA545" s="41">
        <v>2084774</v>
      </c>
      <c r="AB545" s="33">
        <f t="shared" si="222"/>
        <v>0.42007800000000001</v>
      </c>
      <c r="AC545" s="33" t="str">
        <f t="shared" si="223"/>
        <v/>
      </c>
      <c r="AD545" s="33" t="str">
        <f t="shared" si="224"/>
        <v/>
      </c>
      <c r="AE545" s="62">
        <f t="shared" si="225"/>
        <v>0</v>
      </c>
      <c r="AF545" s="62">
        <f t="shared" si="226"/>
        <v>1060.6192431567499</v>
      </c>
      <c r="AG545" s="62">
        <f t="shared" si="227"/>
        <v>0</v>
      </c>
      <c r="AH545" s="62" t="str">
        <f t="shared" si="228"/>
        <v/>
      </c>
      <c r="AI545" s="33" t="str">
        <f t="shared" si="229"/>
        <v/>
      </c>
      <c r="AJ545" s="33" t="str">
        <f t="shared" si="230"/>
        <v/>
      </c>
      <c r="AK545" s="34">
        <f t="shared" si="231"/>
        <v>1060.6199999999999</v>
      </c>
      <c r="AL545" s="34">
        <f t="shared" si="232"/>
        <v>1129.55</v>
      </c>
      <c r="AM545" s="32">
        <f t="shared" si="233"/>
        <v>1814224</v>
      </c>
      <c r="AN545" s="35">
        <f t="shared" si="234"/>
        <v>5.3758495219872974E-3</v>
      </c>
      <c r="AO545" s="32">
        <f t="shared" si="235"/>
        <v>5383.7143898379645</v>
      </c>
      <c r="AP545" s="32">
        <f t="shared" si="236"/>
        <v>818145</v>
      </c>
      <c r="AQ545" s="32">
        <f t="shared" si="237"/>
        <v>36590</v>
      </c>
      <c r="AR545" s="32">
        <f t="shared" si="238"/>
        <v>104238.70000000001</v>
      </c>
      <c r="AS545" s="32">
        <f t="shared" si="239"/>
        <v>776171</v>
      </c>
      <c r="AT545" s="36">
        <f t="shared" si="240"/>
        <v>818145</v>
      </c>
      <c r="AU545" s="33"/>
      <c r="AV545" s="33">
        <f t="shared" si="241"/>
        <v>1</v>
      </c>
      <c r="AX545">
        <v>812761</v>
      </c>
      <c r="AY545" s="71">
        <f t="shared" si="242"/>
        <v>6.6243335986839917E-3</v>
      </c>
    </row>
    <row r="546" spans="1:51" ht="15" customHeight="1" x14ac:dyDescent="0.25">
      <c r="A546">
        <v>56</v>
      </c>
      <c r="B546">
        <v>2100</v>
      </c>
      <c r="C546" t="s">
        <v>2207</v>
      </c>
      <c r="D546" t="s">
        <v>2208</v>
      </c>
      <c r="E546" s="39" t="s">
        <v>650</v>
      </c>
      <c r="F546" s="32">
        <v>18041</v>
      </c>
      <c r="G546" s="43">
        <v>78</v>
      </c>
      <c r="H546" s="47">
        <f t="shared" si="216"/>
        <v>1.8920946026904804</v>
      </c>
      <c r="I546">
        <v>8</v>
      </c>
      <c r="J546">
        <v>28</v>
      </c>
      <c r="K546" s="33">
        <f t="shared" si="217"/>
        <v>28.571400000000004</v>
      </c>
      <c r="L546" s="33">
        <v>102</v>
      </c>
      <c r="M546" s="33">
        <v>132</v>
      </c>
      <c r="N546" s="33">
        <v>121</v>
      </c>
      <c r="O546" s="33">
        <v>124</v>
      </c>
      <c r="P546" s="42">
        <v>96</v>
      </c>
      <c r="Q546" s="43">
        <v>77</v>
      </c>
      <c r="R546" s="40">
        <f t="shared" si="218"/>
        <v>132</v>
      </c>
      <c r="S546" s="34">
        <f t="shared" si="219"/>
        <v>40.909999999999997</v>
      </c>
      <c r="T546" s="43">
        <v>951500</v>
      </c>
      <c r="U546" s="43">
        <v>7194987</v>
      </c>
      <c r="V546" s="54">
        <f t="shared" si="220"/>
        <v>13.224485</v>
      </c>
      <c r="W546" s="32">
        <v>8</v>
      </c>
      <c r="X546">
        <v>43</v>
      </c>
      <c r="Y546">
        <f t="shared" si="221"/>
        <v>18.600000000000001</v>
      </c>
      <c r="Z546" s="46">
        <v>71044</v>
      </c>
      <c r="AA546" s="41">
        <v>12500</v>
      </c>
      <c r="AB546" s="33">
        <f t="shared" si="222"/>
        <v>0.42007800000000001</v>
      </c>
      <c r="AC546" s="33" t="str">
        <f t="shared" si="223"/>
        <v/>
      </c>
      <c r="AD546" s="33" t="str">
        <f t="shared" si="224"/>
        <v/>
      </c>
      <c r="AE546" s="62">
        <f t="shared" si="225"/>
        <v>614.40717955846526</v>
      </c>
      <c r="AF546" s="62">
        <f t="shared" si="226"/>
        <v>0</v>
      </c>
      <c r="AG546" s="62">
        <f t="shared" si="227"/>
        <v>0</v>
      </c>
      <c r="AH546" s="62" t="str">
        <f t="shared" si="228"/>
        <v/>
      </c>
      <c r="AI546" s="33" t="str">
        <f t="shared" si="229"/>
        <v/>
      </c>
      <c r="AJ546" s="33" t="str">
        <f t="shared" si="230"/>
        <v/>
      </c>
      <c r="AK546" s="34">
        <f t="shared" si="231"/>
        <v>614.41</v>
      </c>
      <c r="AL546" s="34">
        <f t="shared" si="232"/>
        <v>654.34</v>
      </c>
      <c r="AM546" s="32">
        <f t="shared" si="233"/>
        <v>21194</v>
      </c>
      <c r="AN546" s="35">
        <f t="shared" si="234"/>
        <v>5.3758495219872974E-3</v>
      </c>
      <c r="AO546" s="32">
        <f t="shared" si="235"/>
        <v>16.950053542825948</v>
      </c>
      <c r="AP546" s="32">
        <f t="shared" si="236"/>
        <v>18058</v>
      </c>
      <c r="AQ546" s="32">
        <f t="shared" si="237"/>
        <v>780</v>
      </c>
      <c r="AR546" s="32">
        <f t="shared" si="238"/>
        <v>625</v>
      </c>
      <c r="AS546" s="32">
        <f t="shared" si="239"/>
        <v>17416</v>
      </c>
      <c r="AT546" s="36">
        <f t="shared" si="240"/>
        <v>18058</v>
      </c>
      <c r="AU546" s="33"/>
      <c r="AV546" s="33">
        <f t="shared" si="241"/>
        <v>1</v>
      </c>
      <c r="AX546">
        <v>18041</v>
      </c>
      <c r="AY546" s="71">
        <f t="shared" si="242"/>
        <v>9.4229809877501253E-4</v>
      </c>
    </row>
    <row r="547" spans="1:51" ht="15" customHeight="1" x14ac:dyDescent="0.25">
      <c r="A547">
        <v>56</v>
      </c>
      <c r="B547">
        <v>2200</v>
      </c>
      <c r="C547" t="s">
        <v>2453</v>
      </c>
      <c r="D547" t="s">
        <v>2454</v>
      </c>
      <c r="E547" s="39" t="s">
        <v>773</v>
      </c>
      <c r="F547" s="32">
        <v>92521</v>
      </c>
      <c r="G547" s="43">
        <v>361</v>
      </c>
      <c r="H547" s="47">
        <f t="shared" si="216"/>
        <v>2.5575072019056577</v>
      </c>
      <c r="I547">
        <v>81</v>
      </c>
      <c r="J547">
        <v>205</v>
      </c>
      <c r="K547" s="33">
        <f t="shared" si="217"/>
        <v>39.5122</v>
      </c>
      <c r="L547" s="33">
        <v>278</v>
      </c>
      <c r="M547" s="33">
        <v>332</v>
      </c>
      <c r="N547" s="33">
        <v>284</v>
      </c>
      <c r="O547" s="33">
        <v>319</v>
      </c>
      <c r="P547" s="42">
        <v>341</v>
      </c>
      <c r="Q547" s="43">
        <v>356</v>
      </c>
      <c r="R547" s="40">
        <f t="shared" si="218"/>
        <v>356</v>
      </c>
      <c r="S547" s="34">
        <f t="shared" si="219"/>
        <v>0</v>
      </c>
      <c r="T547" s="43">
        <v>2764400</v>
      </c>
      <c r="U547" s="43">
        <v>35440609</v>
      </c>
      <c r="V547" s="54">
        <f t="shared" si="220"/>
        <v>7.8000920000000002</v>
      </c>
      <c r="W547" s="32">
        <v>89</v>
      </c>
      <c r="X547">
        <v>437</v>
      </c>
      <c r="Y547">
        <f t="shared" si="221"/>
        <v>20.37</v>
      </c>
      <c r="Z547" s="46">
        <v>399605</v>
      </c>
      <c r="AA547" s="41">
        <v>187686</v>
      </c>
      <c r="AB547" s="33">
        <f t="shared" si="222"/>
        <v>0.42007800000000001</v>
      </c>
      <c r="AC547" s="33" t="str">
        <f t="shared" si="223"/>
        <v/>
      </c>
      <c r="AD547" s="33" t="str">
        <f t="shared" si="224"/>
        <v/>
      </c>
      <c r="AE547" s="62">
        <f t="shared" si="225"/>
        <v>761.38151823531598</v>
      </c>
      <c r="AF547" s="62">
        <f t="shared" si="226"/>
        <v>0</v>
      </c>
      <c r="AG547" s="62">
        <f t="shared" si="227"/>
        <v>0</v>
      </c>
      <c r="AH547" s="62" t="str">
        <f t="shared" si="228"/>
        <v/>
      </c>
      <c r="AI547" s="33" t="str">
        <f t="shared" si="229"/>
        <v/>
      </c>
      <c r="AJ547" s="33" t="str">
        <f t="shared" si="230"/>
        <v/>
      </c>
      <c r="AK547" s="34">
        <f t="shared" si="231"/>
        <v>761.38</v>
      </c>
      <c r="AL547" s="34">
        <f t="shared" si="232"/>
        <v>810.86</v>
      </c>
      <c r="AM547" s="32">
        <f t="shared" si="233"/>
        <v>124855</v>
      </c>
      <c r="AN547" s="35">
        <f t="shared" si="234"/>
        <v>5.3758495219872974E-3</v>
      </c>
      <c r="AO547" s="32">
        <f t="shared" si="235"/>
        <v>173.82271844393728</v>
      </c>
      <c r="AP547" s="32">
        <f t="shared" si="236"/>
        <v>92695</v>
      </c>
      <c r="AQ547" s="32">
        <f t="shared" si="237"/>
        <v>3610</v>
      </c>
      <c r="AR547" s="32">
        <f t="shared" si="238"/>
        <v>9384.3000000000011</v>
      </c>
      <c r="AS547" s="32">
        <f t="shared" si="239"/>
        <v>88911</v>
      </c>
      <c r="AT547" s="36">
        <f t="shared" si="240"/>
        <v>92695</v>
      </c>
      <c r="AU547" s="33"/>
      <c r="AV547" s="33">
        <f t="shared" si="241"/>
        <v>1</v>
      </c>
      <c r="AX547">
        <v>92521</v>
      </c>
      <c r="AY547" s="71">
        <f t="shared" si="242"/>
        <v>1.8806541217669503E-3</v>
      </c>
    </row>
    <row r="548" spans="1:51" ht="15" customHeight="1" x14ac:dyDescent="0.25">
      <c r="A548">
        <v>56</v>
      </c>
      <c r="B548">
        <v>2300</v>
      </c>
      <c r="C548" t="s">
        <v>2463</v>
      </c>
      <c r="D548" t="s">
        <v>2464</v>
      </c>
      <c r="E548" s="39" t="s">
        <v>778</v>
      </c>
      <c r="F548" s="32">
        <v>36911</v>
      </c>
      <c r="G548" s="43">
        <v>344</v>
      </c>
      <c r="H548" s="47">
        <f t="shared" si="216"/>
        <v>2.53655844257153</v>
      </c>
      <c r="I548">
        <v>48</v>
      </c>
      <c r="J548">
        <v>169</v>
      </c>
      <c r="K548" s="33">
        <f t="shared" si="217"/>
        <v>28.4024</v>
      </c>
      <c r="L548" s="33">
        <v>281</v>
      </c>
      <c r="M548" s="33">
        <v>287</v>
      </c>
      <c r="N548" s="33">
        <v>287</v>
      </c>
      <c r="O548" s="33">
        <v>311</v>
      </c>
      <c r="P548" s="42">
        <v>331</v>
      </c>
      <c r="Q548" s="43">
        <v>348</v>
      </c>
      <c r="R548" s="40">
        <f t="shared" si="218"/>
        <v>348</v>
      </c>
      <c r="S548" s="34">
        <f t="shared" si="219"/>
        <v>1.1499999999999999</v>
      </c>
      <c r="T548" s="43">
        <v>6412100</v>
      </c>
      <c r="U548" s="43">
        <v>68779800</v>
      </c>
      <c r="V548" s="54">
        <f t="shared" si="220"/>
        <v>9.3226499999999994</v>
      </c>
      <c r="W548" s="32">
        <v>90</v>
      </c>
      <c r="X548">
        <v>241</v>
      </c>
      <c r="Y548">
        <f t="shared" si="221"/>
        <v>37.340000000000003</v>
      </c>
      <c r="Z548" s="46">
        <v>724708</v>
      </c>
      <c r="AA548" s="41">
        <v>326430</v>
      </c>
      <c r="AB548" s="33">
        <f t="shared" si="222"/>
        <v>0.42007800000000001</v>
      </c>
      <c r="AC548" s="33" t="str">
        <f t="shared" si="223"/>
        <v/>
      </c>
      <c r="AD548" s="33" t="str">
        <f t="shared" si="224"/>
        <v/>
      </c>
      <c r="AE548" s="62">
        <f t="shared" si="225"/>
        <v>756.75441911987184</v>
      </c>
      <c r="AF548" s="62">
        <f t="shared" si="226"/>
        <v>0</v>
      </c>
      <c r="AG548" s="62">
        <f t="shared" si="227"/>
        <v>0</v>
      </c>
      <c r="AH548" s="62" t="str">
        <f t="shared" si="228"/>
        <v/>
      </c>
      <c r="AI548" s="33" t="str">
        <f t="shared" si="229"/>
        <v/>
      </c>
      <c r="AJ548" s="33" t="str">
        <f t="shared" si="230"/>
        <v/>
      </c>
      <c r="AK548" s="34">
        <f t="shared" si="231"/>
        <v>756.75</v>
      </c>
      <c r="AL548" s="34">
        <f t="shared" si="232"/>
        <v>805.93</v>
      </c>
      <c r="AM548" s="32">
        <f t="shared" si="233"/>
        <v>0</v>
      </c>
      <c r="AN548" s="35">
        <f t="shared" si="234"/>
        <v>5.3758495219872974E-3</v>
      </c>
      <c r="AO548" s="32">
        <f t="shared" si="235"/>
        <v>-198.42798170607313</v>
      </c>
      <c r="AP548" s="32">
        <f t="shared" si="236"/>
        <v>0</v>
      </c>
      <c r="AQ548" s="32">
        <f t="shared" si="237"/>
        <v>3440</v>
      </c>
      <c r="AR548" s="32">
        <f t="shared" si="238"/>
        <v>16321.5</v>
      </c>
      <c r="AS548" s="32">
        <f t="shared" si="239"/>
        <v>33471</v>
      </c>
      <c r="AT548" s="36">
        <f t="shared" si="240"/>
        <v>33471</v>
      </c>
      <c r="AU548" s="33"/>
      <c r="AV548" s="33">
        <f t="shared" si="241"/>
        <v>1</v>
      </c>
      <c r="AX548">
        <v>36911</v>
      </c>
      <c r="AY548" s="71">
        <f t="shared" si="242"/>
        <v>-9.3197149901113482E-2</v>
      </c>
    </row>
    <row r="549" spans="1:51" ht="15" customHeight="1" x14ac:dyDescent="0.25">
      <c r="A549">
        <v>56</v>
      </c>
      <c r="B549">
        <v>2400</v>
      </c>
      <c r="C549" t="s">
        <v>2479</v>
      </c>
      <c r="D549" t="s">
        <v>2480</v>
      </c>
      <c r="E549" s="39" t="s">
        <v>786</v>
      </c>
      <c r="F549" s="32">
        <v>11453</v>
      </c>
      <c r="G549" s="43">
        <v>62</v>
      </c>
      <c r="H549" s="47">
        <f t="shared" si="216"/>
        <v>1.7923916894982539</v>
      </c>
      <c r="I549">
        <v>32</v>
      </c>
      <c r="J549">
        <v>42</v>
      </c>
      <c r="K549" s="33">
        <f t="shared" si="217"/>
        <v>76.1905</v>
      </c>
      <c r="L549" s="33">
        <v>121</v>
      </c>
      <c r="M549" s="33">
        <v>87</v>
      </c>
      <c r="N549" s="33">
        <v>84</v>
      </c>
      <c r="O549" s="33">
        <v>68</v>
      </c>
      <c r="P549" s="42">
        <v>78</v>
      </c>
      <c r="Q549" s="43">
        <v>62</v>
      </c>
      <c r="R549" s="40">
        <f t="shared" si="218"/>
        <v>121</v>
      </c>
      <c r="S549" s="34">
        <f t="shared" si="219"/>
        <v>48.76</v>
      </c>
      <c r="T549" s="43">
        <v>1161100</v>
      </c>
      <c r="U549" s="43">
        <v>6812321</v>
      </c>
      <c r="V549" s="54">
        <f t="shared" si="220"/>
        <v>17.044118000000001</v>
      </c>
      <c r="W549" s="32">
        <v>10</v>
      </c>
      <c r="X549">
        <v>88</v>
      </c>
      <c r="Y549">
        <f t="shared" si="221"/>
        <v>11.36</v>
      </c>
      <c r="Z549" s="46">
        <v>68626</v>
      </c>
      <c r="AA549" s="41">
        <v>15000</v>
      </c>
      <c r="AB549" s="33">
        <f t="shared" si="222"/>
        <v>0.42007800000000001</v>
      </c>
      <c r="AC549" s="33" t="str">
        <f t="shared" si="223"/>
        <v/>
      </c>
      <c r="AD549" s="33" t="str">
        <f t="shared" si="224"/>
        <v/>
      </c>
      <c r="AE549" s="62">
        <f t="shared" si="225"/>
        <v>592.38509920130582</v>
      </c>
      <c r="AF549" s="62">
        <f t="shared" si="226"/>
        <v>0</v>
      </c>
      <c r="AG549" s="62">
        <f t="shared" si="227"/>
        <v>0</v>
      </c>
      <c r="AH549" s="62" t="str">
        <f t="shared" si="228"/>
        <v/>
      </c>
      <c r="AI549" s="33" t="str">
        <f t="shared" si="229"/>
        <v/>
      </c>
      <c r="AJ549" s="33" t="str">
        <f t="shared" si="230"/>
        <v/>
      </c>
      <c r="AK549" s="34">
        <f t="shared" si="231"/>
        <v>592.39</v>
      </c>
      <c r="AL549" s="34">
        <f t="shared" si="232"/>
        <v>630.89</v>
      </c>
      <c r="AM549" s="32">
        <f t="shared" si="233"/>
        <v>10287</v>
      </c>
      <c r="AN549" s="35">
        <f t="shared" si="234"/>
        <v>5.3758495219872974E-3</v>
      </c>
      <c r="AO549" s="32">
        <f t="shared" si="235"/>
        <v>-6.268240542637189</v>
      </c>
      <c r="AP549" s="32">
        <f t="shared" si="236"/>
        <v>10287</v>
      </c>
      <c r="AQ549" s="32">
        <f t="shared" si="237"/>
        <v>620</v>
      </c>
      <c r="AR549" s="32">
        <f t="shared" si="238"/>
        <v>750</v>
      </c>
      <c r="AS549" s="32">
        <f t="shared" si="239"/>
        <v>10833</v>
      </c>
      <c r="AT549" s="36">
        <f t="shared" si="240"/>
        <v>10833</v>
      </c>
      <c r="AU549" s="33"/>
      <c r="AV549" s="33">
        <f t="shared" si="241"/>
        <v>1</v>
      </c>
      <c r="AX549">
        <v>11453</v>
      </c>
      <c r="AY549" s="71">
        <f t="shared" si="242"/>
        <v>-5.4134287959486597E-2</v>
      </c>
    </row>
    <row r="550" spans="1:51" ht="15" customHeight="1" x14ac:dyDescent="0.25">
      <c r="A550">
        <v>56</v>
      </c>
      <c r="B550">
        <v>2600</v>
      </c>
      <c r="C550" t="s">
        <v>2457</v>
      </c>
      <c r="D550" t="s">
        <v>2458</v>
      </c>
      <c r="E550" s="39" t="s">
        <v>775</v>
      </c>
      <c r="F550" s="32">
        <v>9020</v>
      </c>
      <c r="G550" s="43">
        <v>45</v>
      </c>
      <c r="H550" s="47">
        <f t="shared" si="216"/>
        <v>1.6532125137753437</v>
      </c>
      <c r="I550">
        <v>12</v>
      </c>
      <c r="J550">
        <v>36</v>
      </c>
      <c r="K550" s="33">
        <f t="shared" si="217"/>
        <v>33.333300000000001</v>
      </c>
      <c r="L550" s="33">
        <v>125</v>
      </c>
      <c r="M550" s="33">
        <v>95</v>
      </c>
      <c r="N550" s="33">
        <v>73</v>
      </c>
      <c r="O550" s="33">
        <v>59</v>
      </c>
      <c r="P550" s="42">
        <v>54</v>
      </c>
      <c r="Q550" s="43">
        <v>52</v>
      </c>
      <c r="R550" s="40">
        <f t="shared" si="218"/>
        <v>125</v>
      </c>
      <c r="S550" s="34">
        <f t="shared" si="219"/>
        <v>64</v>
      </c>
      <c r="T550" s="43">
        <v>520000</v>
      </c>
      <c r="U550" s="43">
        <v>5050593</v>
      </c>
      <c r="V550" s="54">
        <f t="shared" si="220"/>
        <v>10.295821</v>
      </c>
      <c r="W550" s="32">
        <v>7</v>
      </c>
      <c r="X550">
        <v>35</v>
      </c>
      <c r="Y550">
        <f t="shared" si="221"/>
        <v>20</v>
      </c>
      <c r="Z550" s="46">
        <v>47235</v>
      </c>
      <c r="AA550" s="41">
        <v>16500</v>
      </c>
      <c r="AB550" s="33">
        <f t="shared" si="222"/>
        <v>0.42007800000000001</v>
      </c>
      <c r="AC550" s="33" t="str">
        <f t="shared" si="223"/>
        <v/>
      </c>
      <c r="AD550" s="33" t="str">
        <f t="shared" si="224"/>
        <v/>
      </c>
      <c r="AE550" s="62">
        <f t="shared" si="225"/>
        <v>561.64362040515664</v>
      </c>
      <c r="AF550" s="62">
        <f t="shared" si="226"/>
        <v>0</v>
      </c>
      <c r="AG550" s="62">
        <f t="shared" si="227"/>
        <v>0</v>
      </c>
      <c r="AH550" s="62" t="str">
        <f t="shared" si="228"/>
        <v/>
      </c>
      <c r="AI550" s="33" t="str">
        <f t="shared" si="229"/>
        <v/>
      </c>
      <c r="AJ550" s="33" t="str">
        <f t="shared" si="230"/>
        <v/>
      </c>
      <c r="AK550" s="34">
        <f t="shared" si="231"/>
        <v>561.64</v>
      </c>
      <c r="AL550" s="34">
        <f t="shared" si="232"/>
        <v>598.14</v>
      </c>
      <c r="AM550" s="32">
        <f t="shared" si="233"/>
        <v>7074</v>
      </c>
      <c r="AN550" s="35">
        <f t="shared" si="234"/>
        <v>5.3758495219872974E-3</v>
      </c>
      <c r="AO550" s="32">
        <f t="shared" si="235"/>
        <v>-10.46140316978728</v>
      </c>
      <c r="AP550" s="32">
        <f t="shared" si="236"/>
        <v>7074</v>
      </c>
      <c r="AQ550" s="32">
        <f t="shared" si="237"/>
        <v>450</v>
      </c>
      <c r="AR550" s="32">
        <f t="shared" si="238"/>
        <v>825</v>
      </c>
      <c r="AS550" s="32">
        <f t="shared" si="239"/>
        <v>8570</v>
      </c>
      <c r="AT550" s="36">
        <f t="shared" si="240"/>
        <v>8570</v>
      </c>
      <c r="AU550" s="33"/>
      <c r="AV550" s="33">
        <f t="shared" si="241"/>
        <v>1</v>
      </c>
      <c r="AX550">
        <v>9020</v>
      </c>
      <c r="AY550" s="71">
        <f t="shared" si="242"/>
        <v>-4.9889135254988913E-2</v>
      </c>
    </row>
    <row r="551" spans="1:51" ht="15" customHeight="1" x14ac:dyDescent="0.25">
      <c r="A551">
        <v>57</v>
      </c>
      <c r="B551">
        <v>100</v>
      </c>
      <c r="C551" t="s">
        <v>1517</v>
      </c>
      <c r="D551" t="s">
        <v>1518</v>
      </c>
      <c r="E551" s="39" t="s">
        <v>306</v>
      </c>
      <c r="F551" s="32">
        <v>38373</v>
      </c>
      <c r="G551" s="43">
        <v>107</v>
      </c>
      <c r="H551" s="47">
        <f t="shared" si="216"/>
        <v>2.0293837776852097</v>
      </c>
      <c r="I551">
        <v>6</v>
      </c>
      <c r="J551">
        <v>52</v>
      </c>
      <c r="K551" s="33">
        <f t="shared" si="217"/>
        <v>11.538500000000001</v>
      </c>
      <c r="L551" s="33">
        <v>144</v>
      </c>
      <c r="M551" s="33">
        <v>191</v>
      </c>
      <c r="N551" s="33">
        <v>115</v>
      </c>
      <c r="O551" s="33">
        <v>98</v>
      </c>
      <c r="P551" s="42">
        <v>132</v>
      </c>
      <c r="Q551" s="43">
        <v>112</v>
      </c>
      <c r="R551" s="40">
        <f t="shared" si="218"/>
        <v>191</v>
      </c>
      <c r="S551" s="34">
        <f t="shared" si="219"/>
        <v>43.98</v>
      </c>
      <c r="T551" s="43">
        <v>326200</v>
      </c>
      <c r="U551" s="43">
        <v>2378643</v>
      </c>
      <c r="V551" s="54">
        <f t="shared" si="220"/>
        <v>13.713701</v>
      </c>
      <c r="W551" s="32">
        <v>20</v>
      </c>
      <c r="X551">
        <v>64</v>
      </c>
      <c r="Y551">
        <f t="shared" si="221"/>
        <v>31.25</v>
      </c>
      <c r="Z551" s="46">
        <v>25119</v>
      </c>
      <c r="AA551" s="41">
        <v>28350</v>
      </c>
      <c r="AB551" s="33">
        <f t="shared" si="222"/>
        <v>0.42007800000000001</v>
      </c>
      <c r="AC551" s="33" t="str">
        <f t="shared" si="223"/>
        <v/>
      </c>
      <c r="AD551" s="33" t="str">
        <f t="shared" si="224"/>
        <v/>
      </c>
      <c r="AE551" s="62">
        <f t="shared" si="225"/>
        <v>644.73120066377612</v>
      </c>
      <c r="AF551" s="62">
        <f t="shared" si="226"/>
        <v>0</v>
      </c>
      <c r="AG551" s="62">
        <f t="shared" si="227"/>
        <v>0</v>
      </c>
      <c r="AH551" s="62" t="str">
        <f t="shared" si="228"/>
        <v/>
      </c>
      <c r="AI551" s="33" t="str">
        <f t="shared" si="229"/>
        <v/>
      </c>
      <c r="AJ551" s="33" t="str">
        <f t="shared" si="230"/>
        <v/>
      </c>
      <c r="AK551" s="34">
        <f t="shared" si="231"/>
        <v>644.73</v>
      </c>
      <c r="AL551" s="34">
        <f t="shared" si="232"/>
        <v>686.63</v>
      </c>
      <c r="AM551" s="32">
        <f t="shared" si="233"/>
        <v>62917</v>
      </c>
      <c r="AN551" s="35">
        <f t="shared" si="234"/>
        <v>5.3758495219872974E-3</v>
      </c>
      <c r="AO551" s="32">
        <f t="shared" si="235"/>
        <v>131.94485066765623</v>
      </c>
      <c r="AP551" s="32">
        <f t="shared" si="236"/>
        <v>38505</v>
      </c>
      <c r="AQ551" s="32">
        <f t="shared" si="237"/>
        <v>1070</v>
      </c>
      <c r="AR551" s="32">
        <f t="shared" si="238"/>
        <v>1417.5</v>
      </c>
      <c r="AS551" s="32">
        <f t="shared" si="239"/>
        <v>37303</v>
      </c>
      <c r="AT551" s="36">
        <f t="shared" si="240"/>
        <v>38505</v>
      </c>
      <c r="AU551" s="33"/>
      <c r="AV551" s="33">
        <f t="shared" si="241"/>
        <v>1</v>
      </c>
      <c r="AX551">
        <v>38373</v>
      </c>
      <c r="AY551" s="71">
        <f t="shared" si="242"/>
        <v>3.4399186928308965E-3</v>
      </c>
    </row>
    <row r="552" spans="1:51" ht="15" customHeight="1" x14ac:dyDescent="0.25">
      <c r="A552">
        <v>57</v>
      </c>
      <c r="B552">
        <v>500</v>
      </c>
      <c r="C552" t="s">
        <v>2351</v>
      </c>
      <c r="D552" t="s">
        <v>2352</v>
      </c>
      <c r="E552" s="39" t="s">
        <v>722</v>
      </c>
      <c r="F552" s="32">
        <v>76161</v>
      </c>
      <c r="G552" s="43">
        <v>256</v>
      </c>
      <c r="H552" s="47">
        <f t="shared" si="216"/>
        <v>2.4082399653118496</v>
      </c>
      <c r="I552">
        <v>30</v>
      </c>
      <c r="J552">
        <v>119</v>
      </c>
      <c r="K552" s="33">
        <f t="shared" si="217"/>
        <v>25.210100000000001</v>
      </c>
      <c r="L552" s="33">
        <v>337</v>
      </c>
      <c r="M552" s="33">
        <v>388</v>
      </c>
      <c r="N552" s="33">
        <v>298</v>
      </c>
      <c r="O552" s="33">
        <v>272</v>
      </c>
      <c r="P552" s="42">
        <v>279</v>
      </c>
      <c r="Q552" s="43">
        <v>273</v>
      </c>
      <c r="R552" s="40">
        <f t="shared" si="218"/>
        <v>388</v>
      </c>
      <c r="S552" s="34">
        <f t="shared" si="219"/>
        <v>34.020000000000003</v>
      </c>
      <c r="T552" s="43">
        <v>3726200</v>
      </c>
      <c r="U552" s="43">
        <v>14563813</v>
      </c>
      <c r="V552" s="54">
        <f t="shared" si="220"/>
        <v>25.585332999999999</v>
      </c>
      <c r="W552" s="32">
        <v>29</v>
      </c>
      <c r="X552">
        <v>285</v>
      </c>
      <c r="Y552">
        <f t="shared" si="221"/>
        <v>10.18</v>
      </c>
      <c r="Z552" s="46">
        <v>192602</v>
      </c>
      <c r="AA552" s="41">
        <v>59071</v>
      </c>
      <c r="AB552" s="33">
        <f t="shared" si="222"/>
        <v>0.42007800000000001</v>
      </c>
      <c r="AC552" s="33" t="str">
        <f t="shared" si="223"/>
        <v/>
      </c>
      <c r="AD552" s="33" t="str">
        <f t="shared" si="224"/>
        <v/>
      </c>
      <c r="AE552" s="62">
        <f t="shared" si="225"/>
        <v>728.41181881818534</v>
      </c>
      <c r="AF552" s="62">
        <f t="shared" si="226"/>
        <v>0</v>
      </c>
      <c r="AG552" s="62">
        <f t="shared" si="227"/>
        <v>0</v>
      </c>
      <c r="AH552" s="62" t="str">
        <f t="shared" si="228"/>
        <v/>
      </c>
      <c r="AI552" s="33" t="str">
        <f t="shared" si="229"/>
        <v/>
      </c>
      <c r="AJ552" s="33" t="str">
        <f t="shared" si="230"/>
        <v/>
      </c>
      <c r="AK552" s="34">
        <f t="shared" si="231"/>
        <v>728.41</v>
      </c>
      <c r="AL552" s="34">
        <f t="shared" si="232"/>
        <v>775.75</v>
      </c>
      <c r="AM552" s="32">
        <f t="shared" si="233"/>
        <v>117684</v>
      </c>
      <c r="AN552" s="35">
        <f t="shared" si="234"/>
        <v>5.3758495219872974E-3</v>
      </c>
      <c r="AO552" s="32">
        <f t="shared" si="235"/>
        <v>223.22139970147856</v>
      </c>
      <c r="AP552" s="32">
        <f t="shared" si="236"/>
        <v>76384</v>
      </c>
      <c r="AQ552" s="32">
        <f t="shared" si="237"/>
        <v>2560</v>
      </c>
      <c r="AR552" s="32">
        <f t="shared" si="238"/>
        <v>2953.55</v>
      </c>
      <c r="AS552" s="32">
        <f t="shared" si="239"/>
        <v>73601</v>
      </c>
      <c r="AT552" s="36">
        <f t="shared" si="240"/>
        <v>76384</v>
      </c>
      <c r="AU552" s="33"/>
      <c r="AV552" s="33">
        <f t="shared" si="241"/>
        <v>1</v>
      </c>
      <c r="AX552">
        <v>76161</v>
      </c>
      <c r="AY552" s="71">
        <f t="shared" si="242"/>
        <v>2.928007773007182E-3</v>
      </c>
    </row>
    <row r="553" spans="1:51" ht="15" customHeight="1" x14ac:dyDescent="0.25">
      <c r="A553">
        <v>57</v>
      </c>
      <c r="B553">
        <v>600</v>
      </c>
      <c r="C553" t="s">
        <v>2421</v>
      </c>
      <c r="D553" t="s">
        <v>2422</v>
      </c>
      <c r="E553" s="39" t="s">
        <v>757</v>
      </c>
      <c r="F553" s="32">
        <v>3727514</v>
      </c>
      <c r="G553" s="43">
        <v>8678</v>
      </c>
      <c r="H553" s="47">
        <f t="shared" si="216"/>
        <v>3.9384196457931933</v>
      </c>
      <c r="I553">
        <v>938</v>
      </c>
      <c r="J553">
        <v>4582</v>
      </c>
      <c r="K553" s="33">
        <f t="shared" si="217"/>
        <v>20.471399999999999</v>
      </c>
      <c r="L553" s="33">
        <v>8618</v>
      </c>
      <c r="M553" s="33">
        <v>9105</v>
      </c>
      <c r="N553" s="33">
        <v>8010</v>
      </c>
      <c r="O553" s="33">
        <v>8410</v>
      </c>
      <c r="P553" s="40">
        <v>8573</v>
      </c>
      <c r="Q553" s="43">
        <v>8749</v>
      </c>
      <c r="R553" s="40">
        <f t="shared" si="218"/>
        <v>9105</v>
      </c>
      <c r="S553" s="34">
        <f t="shared" si="219"/>
        <v>4.6900000000000004</v>
      </c>
      <c r="T553" s="43">
        <v>175861900</v>
      </c>
      <c r="U553" s="43">
        <v>668414876</v>
      </c>
      <c r="V553" s="54">
        <f t="shared" si="220"/>
        <v>26.310290999999999</v>
      </c>
      <c r="W553" s="32">
        <v>1745</v>
      </c>
      <c r="X553">
        <v>8841</v>
      </c>
      <c r="Y553">
        <f t="shared" si="221"/>
        <v>19.739999999999998</v>
      </c>
      <c r="Z553" s="46">
        <v>8128484</v>
      </c>
      <c r="AA553" s="41">
        <v>3909435</v>
      </c>
      <c r="AB553" s="33">
        <f t="shared" si="222"/>
        <v>0.42007800000000001</v>
      </c>
      <c r="AC553" s="33" t="str">
        <f t="shared" si="223"/>
        <v/>
      </c>
      <c r="AD553" s="33" t="str">
        <f t="shared" si="224"/>
        <v/>
      </c>
      <c r="AE553" s="62">
        <f t="shared" si="225"/>
        <v>0</v>
      </c>
      <c r="AF553" s="62">
        <f t="shared" si="226"/>
        <v>1094.4090521697499</v>
      </c>
      <c r="AG553" s="62">
        <f t="shared" si="227"/>
        <v>0</v>
      </c>
      <c r="AH553" s="62" t="str">
        <f t="shared" si="228"/>
        <v/>
      </c>
      <c r="AI553" s="33" t="str">
        <f t="shared" si="229"/>
        <v/>
      </c>
      <c r="AJ553" s="33" t="str">
        <f t="shared" si="230"/>
        <v/>
      </c>
      <c r="AK553" s="34">
        <f t="shared" si="231"/>
        <v>1094.4100000000001</v>
      </c>
      <c r="AL553" s="34">
        <f t="shared" si="232"/>
        <v>1165.54</v>
      </c>
      <c r="AM553" s="32">
        <f t="shared" si="233"/>
        <v>6699959</v>
      </c>
      <c r="AN553" s="35">
        <f t="shared" si="234"/>
        <v>5.3758495219872974E-3</v>
      </c>
      <c r="AO553" s="32">
        <f t="shared" si="235"/>
        <v>15979.417032383531</v>
      </c>
      <c r="AP553" s="32">
        <f t="shared" si="236"/>
        <v>3743493</v>
      </c>
      <c r="AQ553" s="32">
        <f t="shared" si="237"/>
        <v>86780</v>
      </c>
      <c r="AR553" s="32">
        <f t="shared" si="238"/>
        <v>195471.75</v>
      </c>
      <c r="AS553" s="32">
        <f t="shared" si="239"/>
        <v>3640734</v>
      </c>
      <c r="AT553" s="36">
        <f t="shared" si="240"/>
        <v>3743493</v>
      </c>
      <c r="AU553" s="33"/>
      <c r="AV553" s="33">
        <f t="shared" si="241"/>
        <v>1</v>
      </c>
      <c r="AX553">
        <v>3727514</v>
      </c>
      <c r="AY553" s="71">
        <f t="shared" si="242"/>
        <v>4.2867712904632958E-3</v>
      </c>
    </row>
    <row r="554" spans="1:51" ht="15" customHeight="1" x14ac:dyDescent="0.25">
      <c r="A554">
        <v>58</v>
      </c>
      <c r="B554">
        <v>100</v>
      </c>
      <c r="C554" t="s">
        <v>955</v>
      </c>
      <c r="D554" t="s">
        <v>956</v>
      </c>
      <c r="E554" s="39" t="s">
        <v>27</v>
      </c>
      <c r="F554" s="32">
        <v>101835</v>
      </c>
      <c r="G554" s="43">
        <v>333</v>
      </c>
      <c r="H554" s="47">
        <f t="shared" si="216"/>
        <v>2.5224442335063197</v>
      </c>
      <c r="I554">
        <v>61</v>
      </c>
      <c r="J554">
        <v>199</v>
      </c>
      <c r="K554" s="33">
        <f t="shared" si="217"/>
        <v>30.653300000000002</v>
      </c>
      <c r="L554" s="33">
        <v>287</v>
      </c>
      <c r="M554" s="33">
        <v>350</v>
      </c>
      <c r="N554" s="33">
        <v>343</v>
      </c>
      <c r="O554" s="33">
        <v>368</v>
      </c>
      <c r="P554" s="42">
        <v>364</v>
      </c>
      <c r="Q554" s="43">
        <v>331</v>
      </c>
      <c r="R554" s="40">
        <f t="shared" si="218"/>
        <v>368</v>
      </c>
      <c r="S554" s="34">
        <f t="shared" si="219"/>
        <v>9.51</v>
      </c>
      <c r="T554" s="43">
        <v>3601500</v>
      </c>
      <c r="U554" s="43">
        <v>25150091</v>
      </c>
      <c r="V554" s="54">
        <f t="shared" si="220"/>
        <v>14.320028000000001</v>
      </c>
      <c r="W554" s="32">
        <v>72</v>
      </c>
      <c r="X554">
        <v>333</v>
      </c>
      <c r="Y554">
        <f t="shared" si="221"/>
        <v>21.62</v>
      </c>
      <c r="Z554" s="46">
        <v>271416</v>
      </c>
      <c r="AA554" s="41">
        <v>217071</v>
      </c>
      <c r="AB554" s="33">
        <f t="shared" si="222"/>
        <v>0.42007800000000001</v>
      </c>
      <c r="AC554" s="33" t="str">
        <f t="shared" si="223"/>
        <v/>
      </c>
      <c r="AD554" s="33" t="str">
        <f t="shared" si="224"/>
        <v/>
      </c>
      <c r="AE554" s="62">
        <f t="shared" si="225"/>
        <v>753.63691496417539</v>
      </c>
      <c r="AF554" s="62">
        <f t="shared" si="226"/>
        <v>0</v>
      </c>
      <c r="AG554" s="62">
        <f t="shared" si="227"/>
        <v>0</v>
      </c>
      <c r="AH554" s="62" t="str">
        <f t="shared" si="228"/>
        <v/>
      </c>
      <c r="AI554" s="33" t="str">
        <f t="shared" si="229"/>
        <v/>
      </c>
      <c r="AJ554" s="33" t="str">
        <f t="shared" si="230"/>
        <v/>
      </c>
      <c r="AK554" s="34">
        <f t="shared" si="231"/>
        <v>753.64</v>
      </c>
      <c r="AL554" s="34">
        <f t="shared" si="232"/>
        <v>802.62</v>
      </c>
      <c r="AM554" s="32">
        <f t="shared" si="233"/>
        <v>153257</v>
      </c>
      <c r="AN554" s="35">
        <f t="shared" si="234"/>
        <v>5.3758495219872974E-3</v>
      </c>
      <c r="AO554" s="32">
        <f t="shared" si="235"/>
        <v>276.43693411963079</v>
      </c>
      <c r="AP554" s="32">
        <f t="shared" si="236"/>
        <v>102111</v>
      </c>
      <c r="AQ554" s="32">
        <f t="shared" si="237"/>
        <v>3330</v>
      </c>
      <c r="AR554" s="32">
        <f t="shared" si="238"/>
        <v>10853.550000000001</v>
      </c>
      <c r="AS554" s="32">
        <f t="shared" si="239"/>
        <v>98505</v>
      </c>
      <c r="AT554" s="36">
        <f t="shared" si="240"/>
        <v>102111</v>
      </c>
      <c r="AU554" s="33"/>
      <c r="AV554" s="33">
        <f t="shared" si="241"/>
        <v>1</v>
      </c>
      <c r="AX554">
        <v>101835</v>
      </c>
      <c r="AY554" s="71">
        <f t="shared" si="242"/>
        <v>2.7102666077478276E-3</v>
      </c>
    </row>
    <row r="555" spans="1:51" ht="15" customHeight="1" x14ac:dyDescent="0.25">
      <c r="A555">
        <v>58</v>
      </c>
      <c r="B555">
        <v>400</v>
      </c>
      <c r="C555" t="s">
        <v>1085</v>
      </c>
      <c r="D555" t="s">
        <v>1086</v>
      </c>
      <c r="E555" s="39" t="s">
        <v>92</v>
      </c>
      <c r="F555" s="32">
        <v>28123</v>
      </c>
      <c r="G555" s="43">
        <v>135</v>
      </c>
      <c r="H555" s="47">
        <f t="shared" si="216"/>
        <v>2.1303337684950061</v>
      </c>
      <c r="I555">
        <v>21</v>
      </c>
      <c r="J555">
        <v>53</v>
      </c>
      <c r="K555" s="33">
        <f t="shared" si="217"/>
        <v>39.622600000000006</v>
      </c>
      <c r="L555" s="33">
        <v>113</v>
      </c>
      <c r="M555" s="33">
        <v>93</v>
      </c>
      <c r="N555" s="33">
        <v>125</v>
      </c>
      <c r="O555" s="33">
        <v>156</v>
      </c>
      <c r="P555" s="42">
        <v>139</v>
      </c>
      <c r="Q555" s="43">
        <v>132</v>
      </c>
      <c r="R555" s="40">
        <f t="shared" si="218"/>
        <v>156</v>
      </c>
      <c r="S555" s="34">
        <f t="shared" si="219"/>
        <v>13.46</v>
      </c>
      <c r="T555" s="43">
        <v>1483400</v>
      </c>
      <c r="U555" s="43">
        <v>9990233</v>
      </c>
      <c r="V555" s="54">
        <f t="shared" si="220"/>
        <v>14.848502999999999</v>
      </c>
      <c r="W555" s="32">
        <v>14</v>
      </c>
      <c r="X555">
        <v>123</v>
      </c>
      <c r="Y555">
        <f t="shared" si="221"/>
        <v>11.38</v>
      </c>
      <c r="Z555" s="46">
        <v>105570</v>
      </c>
      <c r="AA555" s="41">
        <v>56302</v>
      </c>
      <c r="AB555" s="33">
        <f t="shared" si="222"/>
        <v>0.42007800000000001</v>
      </c>
      <c r="AC555" s="33" t="str">
        <f t="shared" si="223"/>
        <v/>
      </c>
      <c r="AD555" s="33" t="str">
        <f t="shared" si="224"/>
        <v/>
      </c>
      <c r="AE555" s="62">
        <f t="shared" si="225"/>
        <v>667.02873178387154</v>
      </c>
      <c r="AF555" s="62">
        <f t="shared" si="226"/>
        <v>0</v>
      </c>
      <c r="AG555" s="62">
        <f t="shared" si="227"/>
        <v>0</v>
      </c>
      <c r="AH555" s="62" t="str">
        <f t="shared" si="228"/>
        <v/>
      </c>
      <c r="AI555" s="33" t="str">
        <f t="shared" si="229"/>
        <v/>
      </c>
      <c r="AJ555" s="33" t="str">
        <f t="shared" si="230"/>
        <v/>
      </c>
      <c r="AK555" s="34">
        <f t="shared" si="231"/>
        <v>667.03</v>
      </c>
      <c r="AL555" s="34">
        <f t="shared" si="232"/>
        <v>710.38</v>
      </c>
      <c r="AM555" s="32">
        <f t="shared" si="233"/>
        <v>51554</v>
      </c>
      <c r="AN555" s="35">
        <f t="shared" si="234"/>
        <v>5.3758495219872974E-3</v>
      </c>
      <c r="AO555" s="32">
        <f t="shared" si="235"/>
        <v>125.96153014968436</v>
      </c>
      <c r="AP555" s="32">
        <f t="shared" si="236"/>
        <v>28249</v>
      </c>
      <c r="AQ555" s="32">
        <f t="shared" si="237"/>
        <v>1350</v>
      </c>
      <c r="AR555" s="32">
        <f t="shared" si="238"/>
        <v>2815.1000000000004</v>
      </c>
      <c r="AS555" s="32">
        <f t="shared" si="239"/>
        <v>26773</v>
      </c>
      <c r="AT555" s="36">
        <f t="shared" si="240"/>
        <v>28249</v>
      </c>
      <c r="AU555" s="33"/>
      <c r="AV555" s="33">
        <f t="shared" si="241"/>
        <v>1</v>
      </c>
      <c r="AX555">
        <v>28123</v>
      </c>
      <c r="AY555" s="71">
        <f t="shared" si="242"/>
        <v>4.4803186004338082E-3</v>
      </c>
    </row>
    <row r="556" spans="1:51" ht="15" customHeight="1" x14ac:dyDescent="0.25">
      <c r="A556">
        <v>58</v>
      </c>
      <c r="B556">
        <v>500</v>
      </c>
      <c r="C556" t="s">
        <v>1107</v>
      </c>
      <c r="D556" t="s">
        <v>1108</v>
      </c>
      <c r="E556" s="39" t="s">
        <v>103</v>
      </c>
      <c r="F556" s="32">
        <v>13825</v>
      </c>
      <c r="G556" s="43">
        <v>104</v>
      </c>
      <c r="H556" s="47">
        <f t="shared" si="216"/>
        <v>2.0170333392987803</v>
      </c>
      <c r="I556">
        <v>11</v>
      </c>
      <c r="J556">
        <v>22</v>
      </c>
      <c r="K556" s="33">
        <f t="shared" si="217"/>
        <v>50</v>
      </c>
      <c r="L556" s="33">
        <v>130</v>
      </c>
      <c r="M556" s="33">
        <v>130</v>
      </c>
      <c r="N556" s="33">
        <v>89</v>
      </c>
      <c r="O556" s="33">
        <v>102</v>
      </c>
      <c r="P556" s="42">
        <v>102</v>
      </c>
      <c r="Q556" s="43">
        <v>85</v>
      </c>
      <c r="R556" s="40">
        <f t="shared" si="218"/>
        <v>130</v>
      </c>
      <c r="S556" s="34">
        <f t="shared" si="219"/>
        <v>20</v>
      </c>
      <c r="T556" s="43">
        <v>2401000</v>
      </c>
      <c r="U556" s="43">
        <v>9532204</v>
      </c>
      <c r="V556" s="54">
        <f t="shared" si="220"/>
        <v>25.188299000000001</v>
      </c>
      <c r="W556" s="32">
        <v>14</v>
      </c>
      <c r="X556">
        <v>46</v>
      </c>
      <c r="Y556">
        <f t="shared" si="221"/>
        <v>30.43</v>
      </c>
      <c r="Z556" s="46">
        <v>111692</v>
      </c>
      <c r="AA556" s="41">
        <v>37883</v>
      </c>
      <c r="AB556" s="33">
        <f t="shared" si="222"/>
        <v>0.42007800000000001</v>
      </c>
      <c r="AC556" s="33" t="str">
        <f t="shared" si="223"/>
        <v/>
      </c>
      <c r="AD556" s="33" t="str">
        <f t="shared" si="224"/>
        <v/>
      </c>
      <c r="AE556" s="62">
        <f t="shared" si="225"/>
        <v>642.00327288429673</v>
      </c>
      <c r="AF556" s="62">
        <f t="shared" si="226"/>
        <v>0</v>
      </c>
      <c r="AG556" s="62">
        <f t="shared" si="227"/>
        <v>0</v>
      </c>
      <c r="AH556" s="62" t="str">
        <f t="shared" si="228"/>
        <v/>
      </c>
      <c r="AI556" s="33" t="str">
        <f t="shared" si="229"/>
        <v/>
      </c>
      <c r="AJ556" s="33" t="str">
        <f t="shared" si="230"/>
        <v/>
      </c>
      <c r="AK556" s="34">
        <f t="shared" si="231"/>
        <v>642</v>
      </c>
      <c r="AL556" s="34">
        <f t="shared" si="232"/>
        <v>683.73</v>
      </c>
      <c r="AM556" s="32">
        <f t="shared" si="233"/>
        <v>24189</v>
      </c>
      <c r="AN556" s="35">
        <f t="shared" si="234"/>
        <v>5.3758495219872974E-3</v>
      </c>
      <c r="AO556" s="32">
        <f t="shared" si="235"/>
        <v>55.715304445876349</v>
      </c>
      <c r="AP556" s="32">
        <f t="shared" si="236"/>
        <v>13881</v>
      </c>
      <c r="AQ556" s="32">
        <f t="shared" si="237"/>
        <v>1040</v>
      </c>
      <c r="AR556" s="32">
        <f t="shared" si="238"/>
        <v>1894.15</v>
      </c>
      <c r="AS556" s="32">
        <f t="shared" si="239"/>
        <v>12785</v>
      </c>
      <c r="AT556" s="36">
        <f t="shared" si="240"/>
        <v>13881</v>
      </c>
      <c r="AU556" s="33"/>
      <c r="AV556" s="33">
        <f t="shared" si="241"/>
        <v>1</v>
      </c>
      <c r="AX556">
        <v>13825</v>
      </c>
      <c r="AY556" s="71">
        <f t="shared" si="242"/>
        <v>4.0506329113924053E-3</v>
      </c>
    </row>
    <row r="557" spans="1:51" ht="15" customHeight="1" x14ac:dyDescent="0.25">
      <c r="A557">
        <v>58</v>
      </c>
      <c r="B557">
        <v>700</v>
      </c>
      <c r="C557" t="s">
        <v>1301</v>
      </c>
      <c r="D557" t="s">
        <v>1302</v>
      </c>
      <c r="E557" s="39" t="s">
        <v>199</v>
      </c>
      <c r="F557" s="32">
        <v>123</v>
      </c>
      <c r="G557" s="43">
        <v>40</v>
      </c>
      <c r="H557" s="47">
        <f t="shared" si="216"/>
        <v>1.6020599913279623</v>
      </c>
      <c r="I557">
        <v>7</v>
      </c>
      <c r="J557">
        <v>23</v>
      </c>
      <c r="K557" s="33">
        <f t="shared" si="217"/>
        <v>30.434799999999999</v>
      </c>
      <c r="L557" s="33">
        <v>56</v>
      </c>
      <c r="M557" s="33">
        <v>48</v>
      </c>
      <c r="N557" s="33">
        <v>36</v>
      </c>
      <c r="O557" s="33">
        <v>40</v>
      </c>
      <c r="P557" s="42">
        <v>35</v>
      </c>
      <c r="Q557" s="43">
        <v>37</v>
      </c>
      <c r="R557" s="40">
        <f t="shared" si="218"/>
        <v>56</v>
      </c>
      <c r="S557" s="34">
        <f t="shared" si="219"/>
        <v>28.57</v>
      </c>
      <c r="T557" s="43">
        <v>568600</v>
      </c>
      <c r="U557" s="43">
        <v>6342287</v>
      </c>
      <c r="V557" s="54">
        <f t="shared" si="220"/>
        <v>8.9652200000000004</v>
      </c>
      <c r="W557" s="32">
        <v>13</v>
      </c>
      <c r="X557">
        <v>30</v>
      </c>
      <c r="Y557">
        <f t="shared" si="221"/>
        <v>43.33</v>
      </c>
      <c r="Z557" s="46">
        <v>68122</v>
      </c>
      <c r="AA557" s="41">
        <v>12675</v>
      </c>
      <c r="AB557" s="33">
        <f t="shared" si="222"/>
        <v>0.42007800000000001</v>
      </c>
      <c r="AC557" s="33" t="str">
        <f t="shared" si="223"/>
        <v/>
      </c>
      <c r="AD557" s="33" t="str">
        <f t="shared" si="224"/>
        <v/>
      </c>
      <c r="AE557" s="62">
        <f t="shared" si="225"/>
        <v>550.34520470454629</v>
      </c>
      <c r="AF557" s="62">
        <f t="shared" si="226"/>
        <v>0</v>
      </c>
      <c r="AG557" s="62">
        <f t="shared" si="227"/>
        <v>0</v>
      </c>
      <c r="AH557" s="62" t="str">
        <f t="shared" si="228"/>
        <v/>
      </c>
      <c r="AI557" s="33" t="str">
        <f t="shared" si="229"/>
        <v/>
      </c>
      <c r="AJ557" s="33" t="str">
        <f t="shared" si="230"/>
        <v/>
      </c>
      <c r="AK557" s="34">
        <f t="shared" si="231"/>
        <v>550.35</v>
      </c>
      <c r="AL557" s="34">
        <f t="shared" si="232"/>
        <v>586.12</v>
      </c>
      <c r="AM557" s="32">
        <f t="shared" si="233"/>
        <v>0</v>
      </c>
      <c r="AN557" s="35">
        <f t="shared" si="234"/>
        <v>5.3758495219872974E-3</v>
      </c>
      <c r="AO557" s="32">
        <f t="shared" si="235"/>
        <v>-0.66122949120443753</v>
      </c>
      <c r="AP557" s="32">
        <f t="shared" si="236"/>
        <v>0</v>
      </c>
      <c r="AQ557" s="32">
        <f t="shared" si="237"/>
        <v>400</v>
      </c>
      <c r="AR557" s="32">
        <f t="shared" si="238"/>
        <v>633.75</v>
      </c>
      <c r="AS557" s="32">
        <f t="shared" si="239"/>
        <v>-277</v>
      </c>
      <c r="AT557" s="36">
        <f t="shared" si="240"/>
        <v>0</v>
      </c>
      <c r="AU557" s="33"/>
      <c r="AV557" s="33">
        <f t="shared" si="241"/>
        <v>0</v>
      </c>
      <c r="AX557">
        <v>123</v>
      </c>
      <c r="AY557" s="71">
        <f t="shared" si="242"/>
        <v>-1</v>
      </c>
    </row>
    <row r="558" spans="1:51" ht="15" customHeight="1" x14ac:dyDescent="0.25">
      <c r="A558">
        <v>58</v>
      </c>
      <c r="B558">
        <v>900</v>
      </c>
      <c r="C558" t="s">
        <v>1433</v>
      </c>
      <c r="D558" t="s">
        <v>1434</v>
      </c>
      <c r="E558" s="39" t="s">
        <v>264</v>
      </c>
      <c r="F558" s="32">
        <v>58278</v>
      </c>
      <c r="G558" s="43">
        <v>332</v>
      </c>
      <c r="H558" s="47">
        <f t="shared" si="216"/>
        <v>2.5211380837040362</v>
      </c>
      <c r="I558">
        <v>34</v>
      </c>
      <c r="J558">
        <v>120</v>
      </c>
      <c r="K558" s="33">
        <f t="shared" si="217"/>
        <v>28.333300000000001</v>
      </c>
      <c r="L558" s="33">
        <v>192</v>
      </c>
      <c r="M558" s="33">
        <v>202</v>
      </c>
      <c r="N558" s="33">
        <v>242</v>
      </c>
      <c r="O558" s="33">
        <v>314</v>
      </c>
      <c r="P558" s="42">
        <v>315</v>
      </c>
      <c r="Q558" s="43">
        <v>295</v>
      </c>
      <c r="R558" s="40">
        <f t="shared" si="218"/>
        <v>315</v>
      </c>
      <c r="S558" s="34">
        <f t="shared" si="219"/>
        <v>0</v>
      </c>
      <c r="T558" s="43">
        <v>4453600</v>
      </c>
      <c r="U558" s="43">
        <v>37407817</v>
      </c>
      <c r="V558" s="54">
        <f t="shared" si="220"/>
        <v>11.905533</v>
      </c>
      <c r="W558" s="32">
        <v>48</v>
      </c>
      <c r="X558">
        <v>228</v>
      </c>
      <c r="Y558">
        <f t="shared" si="221"/>
        <v>21.05</v>
      </c>
      <c r="Z558" s="46">
        <v>405146</v>
      </c>
      <c r="AA558" s="41">
        <v>134525</v>
      </c>
      <c r="AB558" s="33">
        <f t="shared" si="222"/>
        <v>0.42007800000000001</v>
      </c>
      <c r="AC558" s="33" t="str">
        <f t="shared" si="223"/>
        <v/>
      </c>
      <c r="AD558" s="33" t="str">
        <f t="shared" si="224"/>
        <v/>
      </c>
      <c r="AE558" s="62">
        <f t="shared" si="225"/>
        <v>753.34841651429645</v>
      </c>
      <c r="AF558" s="62">
        <f t="shared" si="226"/>
        <v>0</v>
      </c>
      <c r="AG558" s="62">
        <f t="shared" si="227"/>
        <v>0</v>
      </c>
      <c r="AH558" s="62" t="str">
        <f t="shared" si="228"/>
        <v/>
      </c>
      <c r="AI558" s="33" t="str">
        <f t="shared" si="229"/>
        <v/>
      </c>
      <c r="AJ558" s="33" t="str">
        <f t="shared" si="230"/>
        <v/>
      </c>
      <c r="AK558" s="34">
        <f t="shared" si="231"/>
        <v>753.35</v>
      </c>
      <c r="AL558" s="34">
        <f t="shared" si="232"/>
        <v>802.31</v>
      </c>
      <c r="AM558" s="32">
        <f t="shared" si="233"/>
        <v>96174</v>
      </c>
      <c r="AN558" s="35">
        <f t="shared" si="234"/>
        <v>5.3758495219872974E-3</v>
      </c>
      <c r="AO558" s="32">
        <f t="shared" si="235"/>
        <v>203.72319348523061</v>
      </c>
      <c r="AP558" s="32">
        <f t="shared" si="236"/>
        <v>58482</v>
      </c>
      <c r="AQ558" s="32">
        <f t="shared" si="237"/>
        <v>3320</v>
      </c>
      <c r="AR558" s="32">
        <f t="shared" si="238"/>
        <v>6726.25</v>
      </c>
      <c r="AS558" s="32">
        <f t="shared" si="239"/>
        <v>54958</v>
      </c>
      <c r="AT558" s="36">
        <f t="shared" si="240"/>
        <v>58482</v>
      </c>
      <c r="AU558" s="33"/>
      <c r="AV558" s="33">
        <f t="shared" si="241"/>
        <v>1</v>
      </c>
      <c r="AX558">
        <v>58278</v>
      </c>
      <c r="AY558" s="71">
        <f t="shared" si="242"/>
        <v>3.5004632966127869E-3</v>
      </c>
    </row>
    <row r="559" spans="1:51" ht="15" customHeight="1" x14ac:dyDescent="0.25">
      <c r="A559">
        <v>58</v>
      </c>
      <c r="B559">
        <v>1100</v>
      </c>
      <c r="C559" t="s">
        <v>1615</v>
      </c>
      <c r="D559" t="s">
        <v>1616</v>
      </c>
      <c r="E559" s="39" t="s">
        <v>355</v>
      </c>
      <c r="F559" s="32">
        <v>16144</v>
      </c>
      <c r="G559" s="43">
        <v>59</v>
      </c>
      <c r="H559" s="47">
        <f t="shared" si="216"/>
        <v>1.7708520116421442</v>
      </c>
      <c r="I559">
        <v>11</v>
      </c>
      <c r="J559">
        <v>37</v>
      </c>
      <c r="K559" s="33">
        <f t="shared" si="217"/>
        <v>29.729699999999998</v>
      </c>
      <c r="L559" s="33">
        <v>56</v>
      </c>
      <c r="M559" s="33">
        <v>61</v>
      </c>
      <c r="N559" s="33">
        <v>78</v>
      </c>
      <c r="O559" s="33">
        <v>101</v>
      </c>
      <c r="P559" s="42">
        <v>71</v>
      </c>
      <c r="Q559" s="43">
        <v>57</v>
      </c>
      <c r="R559" s="40">
        <f t="shared" si="218"/>
        <v>101</v>
      </c>
      <c r="S559" s="34">
        <f t="shared" si="219"/>
        <v>41.58</v>
      </c>
      <c r="T559" s="43">
        <v>533200</v>
      </c>
      <c r="U559" s="43">
        <v>3922517</v>
      </c>
      <c r="V559" s="54">
        <f t="shared" si="220"/>
        <v>13.593313</v>
      </c>
      <c r="W559" s="32">
        <v>11</v>
      </c>
      <c r="X559">
        <v>34</v>
      </c>
      <c r="Y559">
        <f t="shared" si="221"/>
        <v>32.35</v>
      </c>
      <c r="Z559" s="46">
        <v>38210</v>
      </c>
      <c r="AA559" s="41">
        <v>24043</v>
      </c>
      <c r="AB559" s="33">
        <f t="shared" si="222"/>
        <v>0.42007800000000001</v>
      </c>
      <c r="AC559" s="33" t="str">
        <f t="shared" si="223"/>
        <v/>
      </c>
      <c r="AD559" s="33" t="str">
        <f t="shared" si="224"/>
        <v/>
      </c>
      <c r="AE559" s="62">
        <f t="shared" si="225"/>
        <v>587.6274797754819</v>
      </c>
      <c r="AF559" s="62">
        <f t="shared" si="226"/>
        <v>0</v>
      </c>
      <c r="AG559" s="62">
        <f t="shared" si="227"/>
        <v>0</v>
      </c>
      <c r="AH559" s="62" t="str">
        <f t="shared" si="228"/>
        <v/>
      </c>
      <c r="AI559" s="33" t="str">
        <f t="shared" si="229"/>
        <v/>
      </c>
      <c r="AJ559" s="33" t="str">
        <f t="shared" si="230"/>
        <v/>
      </c>
      <c r="AK559" s="34">
        <f t="shared" si="231"/>
        <v>587.63</v>
      </c>
      <c r="AL559" s="34">
        <f t="shared" si="232"/>
        <v>625.82000000000005</v>
      </c>
      <c r="AM559" s="32">
        <f t="shared" si="233"/>
        <v>20872</v>
      </c>
      <c r="AN559" s="35">
        <f t="shared" si="234"/>
        <v>5.3758495219872974E-3</v>
      </c>
      <c r="AO559" s="32">
        <f t="shared" si="235"/>
        <v>25.417016539955942</v>
      </c>
      <c r="AP559" s="32">
        <f t="shared" si="236"/>
        <v>16169</v>
      </c>
      <c r="AQ559" s="32">
        <f t="shared" si="237"/>
        <v>590</v>
      </c>
      <c r="AR559" s="32">
        <f t="shared" si="238"/>
        <v>1202.1500000000001</v>
      </c>
      <c r="AS559" s="32">
        <f t="shared" si="239"/>
        <v>15554</v>
      </c>
      <c r="AT559" s="36">
        <f t="shared" si="240"/>
        <v>16169</v>
      </c>
      <c r="AU559" s="33"/>
      <c r="AV559" s="33">
        <f t="shared" si="241"/>
        <v>1</v>
      </c>
      <c r="AX559">
        <v>16144</v>
      </c>
      <c r="AY559" s="71">
        <f t="shared" si="242"/>
        <v>1.5485629335976214E-3</v>
      </c>
    </row>
    <row r="560" spans="1:51" ht="15" customHeight="1" x14ac:dyDescent="0.25">
      <c r="A560">
        <v>58</v>
      </c>
      <c r="B560">
        <v>1200</v>
      </c>
      <c r="C560" t="s">
        <v>1635</v>
      </c>
      <c r="D560" t="s">
        <v>1636</v>
      </c>
      <c r="E560" s="39" t="s">
        <v>365</v>
      </c>
      <c r="F560" s="32">
        <v>452978</v>
      </c>
      <c r="G560" s="43">
        <v>1924</v>
      </c>
      <c r="H560" s="47">
        <f t="shared" si="216"/>
        <v>3.284205067701794</v>
      </c>
      <c r="I560">
        <v>151</v>
      </c>
      <c r="J560">
        <v>734</v>
      </c>
      <c r="K560" s="33">
        <f t="shared" si="217"/>
        <v>20.572199999999999</v>
      </c>
      <c r="L560" s="33">
        <v>885</v>
      </c>
      <c r="M560" s="33">
        <v>963</v>
      </c>
      <c r="N560" s="33">
        <v>946</v>
      </c>
      <c r="O560" s="33">
        <v>1291</v>
      </c>
      <c r="P560" s="40">
        <v>1800</v>
      </c>
      <c r="Q560" s="43">
        <v>1904</v>
      </c>
      <c r="R560" s="40">
        <f t="shared" si="218"/>
        <v>1904</v>
      </c>
      <c r="S560" s="34">
        <f t="shared" si="219"/>
        <v>0</v>
      </c>
      <c r="T560" s="43">
        <v>65819900</v>
      </c>
      <c r="U560" s="43">
        <v>193570126</v>
      </c>
      <c r="V560" s="54">
        <f t="shared" si="220"/>
        <v>34.003129000000001</v>
      </c>
      <c r="W560" s="32">
        <v>390</v>
      </c>
      <c r="X560">
        <v>1665</v>
      </c>
      <c r="Y560">
        <f t="shared" si="221"/>
        <v>23.42</v>
      </c>
      <c r="Z560" s="46">
        <v>2572279</v>
      </c>
      <c r="AA560" s="41">
        <v>1146031</v>
      </c>
      <c r="AB560" s="33">
        <f t="shared" si="222"/>
        <v>0.42007800000000001</v>
      </c>
      <c r="AC560" s="33" t="str">
        <f t="shared" si="223"/>
        <v/>
      </c>
      <c r="AD560" s="33" t="str">
        <f t="shared" si="224"/>
        <v/>
      </c>
      <c r="AE560" s="62">
        <f t="shared" si="225"/>
        <v>921.89236273876918</v>
      </c>
      <c r="AF560" s="62">
        <f t="shared" si="226"/>
        <v>0</v>
      </c>
      <c r="AG560" s="62">
        <f t="shared" si="227"/>
        <v>0</v>
      </c>
      <c r="AH560" s="62" t="str">
        <f t="shared" si="228"/>
        <v/>
      </c>
      <c r="AI560" s="33" t="str">
        <f t="shared" si="229"/>
        <v/>
      </c>
      <c r="AJ560" s="33" t="str">
        <f t="shared" si="230"/>
        <v/>
      </c>
      <c r="AK560" s="34">
        <f t="shared" si="231"/>
        <v>921.89</v>
      </c>
      <c r="AL560" s="34">
        <f t="shared" si="232"/>
        <v>981.81</v>
      </c>
      <c r="AM560" s="32">
        <f t="shared" si="233"/>
        <v>808445</v>
      </c>
      <c r="AN560" s="35">
        <f t="shared" si="234"/>
        <v>5.3758495219872974E-3</v>
      </c>
      <c r="AO560" s="32">
        <f t="shared" si="235"/>
        <v>1910.9371020322587</v>
      </c>
      <c r="AP560" s="32">
        <f t="shared" si="236"/>
        <v>454889</v>
      </c>
      <c r="AQ560" s="32">
        <f t="shared" si="237"/>
        <v>19240</v>
      </c>
      <c r="AR560" s="32">
        <f t="shared" si="238"/>
        <v>57301.55</v>
      </c>
      <c r="AS560" s="32">
        <f t="shared" si="239"/>
        <v>433738</v>
      </c>
      <c r="AT560" s="36">
        <f t="shared" si="240"/>
        <v>454889</v>
      </c>
      <c r="AU560" s="33"/>
      <c r="AV560" s="33">
        <f t="shared" si="241"/>
        <v>1</v>
      </c>
      <c r="AX560">
        <v>452978</v>
      </c>
      <c r="AY560" s="71">
        <f t="shared" si="242"/>
        <v>4.2187479303630636E-3</v>
      </c>
    </row>
    <row r="561" spans="1:51" ht="15" customHeight="1" x14ac:dyDescent="0.25">
      <c r="A561">
        <v>58</v>
      </c>
      <c r="B561">
        <v>1300</v>
      </c>
      <c r="C561" t="s">
        <v>1727</v>
      </c>
      <c r="D561" t="s">
        <v>1728</v>
      </c>
      <c r="E561" s="39" t="s">
        <v>411</v>
      </c>
      <c r="F561" s="32">
        <v>9599</v>
      </c>
      <c r="G561" s="43">
        <v>56</v>
      </c>
      <c r="H561" s="47">
        <f t="shared" si="216"/>
        <v>1.7481880270062005</v>
      </c>
      <c r="I561">
        <v>8</v>
      </c>
      <c r="J561">
        <v>20</v>
      </c>
      <c r="K561" s="33">
        <f t="shared" si="217"/>
        <v>40</v>
      </c>
      <c r="L561" s="33">
        <v>114</v>
      </c>
      <c r="M561" s="33">
        <v>79</v>
      </c>
      <c r="N561" s="33">
        <v>56</v>
      </c>
      <c r="O561" s="33">
        <v>71</v>
      </c>
      <c r="P561" s="42">
        <v>65</v>
      </c>
      <c r="Q561" s="43">
        <v>71</v>
      </c>
      <c r="R561" s="40">
        <f t="shared" si="218"/>
        <v>114</v>
      </c>
      <c r="S561" s="34">
        <f t="shared" si="219"/>
        <v>50.88</v>
      </c>
      <c r="T561" s="43">
        <v>777400</v>
      </c>
      <c r="U561" s="43">
        <v>5584845</v>
      </c>
      <c r="V561" s="54">
        <f t="shared" si="220"/>
        <v>13.919813</v>
      </c>
      <c r="W561" s="32">
        <v>0</v>
      </c>
      <c r="X561">
        <v>32</v>
      </c>
      <c r="Y561">
        <f t="shared" si="221"/>
        <v>0</v>
      </c>
      <c r="Z561" s="46">
        <v>66018</v>
      </c>
      <c r="AA561" s="41">
        <v>23333</v>
      </c>
      <c r="AB561" s="33">
        <f t="shared" si="222"/>
        <v>0.42007800000000001</v>
      </c>
      <c r="AC561" s="33" t="str">
        <f t="shared" si="223"/>
        <v/>
      </c>
      <c r="AD561" s="33" t="str">
        <f t="shared" si="224"/>
        <v/>
      </c>
      <c r="AE561" s="62">
        <f t="shared" si="225"/>
        <v>582.62152684104854</v>
      </c>
      <c r="AF561" s="62">
        <f t="shared" si="226"/>
        <v>0</v>
      </c>
      <c r="AG561" s="62">
        <f t="shared" si="227"/>
        <v>0</v>
      </c>
      <c r="AH561" s="62" t="str">
        <f t="shared" si="228"/>
        <v/>
      </c>
      <c r="AI561" s="33" t="str">
        <f t="shared" si="229"/>
        <v/>
      </c>
      <c r="AJ561" s="33" t="str">
        <f t="shared" si="230"/>
        <v/>
      </c>
      <c r="AK561" s="34">
        <f t="shared" si="231"/>
        <v>582.62</v>
      </c>
      <c r="AL561" s="34">
        <f t="shared" si="232"/>
        <v>620.49</v>
      </c>
      <c r="AM561" s="32">
        <f t="shared" si="233"/>
        <v>7015</v>
      </c>
      <c r="AN561" s="35">
        <f t="shared" si="234"/>
        <v>5.3758495219872974E-3</v>
      </c>
      <c r="AO561" s="32">
        <f t="shared" si="235"/>
        <v>-13.891195164815176</v>
      </c>
      <c r="AP561" s="32">
        <f t="shared" si="236"/>
        <v>7015</v>
      </c>
      <c r="AQ561" s="32">
        <f t="shared" si="237"/>
        <v>560</v>
      </c>
      <c r="AR561" s="32">
        <f t="shared" si="238"/>
        <v>1166.6500000000001</v>
      </c>
      <c r="AS561" s="32">
        <f t="shared" si="239"/>
        <v>9039</v>
      </c>
      <c r="AT561" s="36">
        <f t="shared" si="240"/>
        <v>9039</v>
      </c>
      <c r="AU561" s="33"/>
      <c r="AV561" s="33">
        <f t="shared" si="241"/>
        <v>1</v>
      </c>
      <c r="AX561">
        <v>9599</v>
      </c>
      <c r="AY561" s="71">
        <f t="shared" si="242"/>
        <v>-5.8339410355245341E-2</v>
      </c>
    </row>
    <row r="562" spans="1:51" ht="15" customHeight="1" x14ac:dyDescent="0.25">
      <c r="A562">
        <v>58</v>
      </c>
      <c r="B562">
        <v>1700</v>
      </c>
      <c r="C562" t="s">
        <v>2141</v>
      </c>
      <c r="D562" t="s">
        <v>2142</v>
      </c>
      <c r="E562" s="39" t="s">
        <v>618</v>
      </c>
      <c r="F562" s="32">
        <v>861614</v>
      </c>
      <c r="G562" s="43">
        <v>3668</v>
      </c>
      <c r="H562" s="47">
        <f t="shared" si="216"/>
        <v>3.5644293269979834</v>
      </c>
      <c r="I562">
        <v>349</v>
      </c>
      <c r="J562">
        <v>1790</v>
      </c>
      <c r="K562" s="33">
        <f t="shared" si="217"/>
        <v>19.497199999999999</v>
      </c>
      <c r="L562" s="33">
        <v>2143</v>
      </c>
      <c r="M562" s="33">
        <v>2489</v>
      </c>
      <c r="N562" s="33">
        <v>2613</v>
      </c>
      <c r="O562" s="33">
        <v>3043</v>
      </c>
      <c r="P562" s="40">
        <v>3123</v>
      </c>
      <c r="Q562" s="43">
        <v>3130</v>
      </c>
      <c r="R562" s="40">
        <f t="shared" si="218"/>
        <v>3130</v>
      </c>
      <c r="S562" s="34">
        <f t="shared" si="219"/>
        <v>0</v>
      </c>
      <c r="T562" s="43">
        <v>69332000</v>
      </c>
      <c r="U562" s="43">
        <v>346220974</v>
      </c>
      <c r="V562" s="54">
        <f t="shared" si="220"/>
        <v>20.025361</v>
      </c>
      <c r="W562" s="32">
        <v>733</v>
      </c>
      <c r="X562">
        <v>3339</v>
      </c>
      <c r="Y562">
        <f t="shared" si="221"/>
        <v>21.95</v>
      </c>
      <c r="Z562" s="46">
        <v>4082246</v>
      </c>
      <c r="AA562" s="41">
        <v>2046561</v>
      </c>
      <c r="AB562" s="33">
        <f t="shared" si="222"/>
        <v>0.42007800000000001</v>
      </c>
      <c r="AC562" s="33" t="str">
        <f t="shared" si="223"/>
        <v/>
      </c>
      <c r="AD562" s="33" t="str">
        <f t="shared" si="224"/>
        <v/>
      </c>
      <c r="AE562" s="62">
        <f t="shared" si="225"/>
        <v>0</v>
      </c>
      <c r="AF562" s="62">
        <f t="shared" si="226"/>
        <v>933.60396411724992</v>
      </c>
      <c r="AG562" s="62">
        <f t="shared" si="227"/>
        <v>0</v>
      </c>
      <c r="AH562" s="62" t="str">
        <f t="shared" si="228"/>
        <v/>
      </c>
      <c r="AI562" s="33" t="str">
        <f t="shared" si="229"/>
        <v/>
      </c>
      <c r="AJ562" s="33" t="str">
        <f t="shared" si="230"/>
        <v/>
      </c>
      <c r="AK562" s="34">
        <f t="shared" si="231"/>
        <v>933.6</v>
      </c>
      <c r="AL562" s="34">
        <f t="shared" si="232"/>
        <v>994.28</v>
      </c>
      <c r="AM562" s="32">
        <f t="shared" si="233"/>
        <v>1932157</v>
      </c>
      <c r="AN562" s="35">
        <f t="shared" si="234"/>
        <v>5.3758495219872974E-3</v>
      </c>
      <c r="AO562" s="32">
        <f t="shared" si="235"/>
        <v>5755.0780748168472</v>
      </c>
      <c r="AP562" s="32">
        <f t="shared" si="236"/>
        <v>867369</v>
      </c>
      <c r="AQ562" s="32">
        <f t="shared" si="237"/>
        <v>36680</v>
      </c>
      <c r="AR562" s="32">
        <f t="shared" si="238"/>
        <v>102328.05</v>
      </c>
      <c r="AS562" s="32">
        <f t="shared" si="239"/>
        <v>824934</v>
      </c>
      <c r="AT562" s="36">
        <f t="shared" si="240"/>
        <v>867369</v>
      </c>
      <c r="AU562" s="33"/>
      <c r="AV562" s="33">
        <f t="shared" si="241"/>
        <v>1</v>
      </c>
      <c r="AX562">
        <v>861614</v>
      </c>
      <c r="AY562" s="71">
        <f t="shared" si="242"/>
        <v>6.6793250806045402E-3</v>
      </c>
    </row>
    <row r="563" spans="1:51" ht="15" customHeight="1" x14ac:dyDescent="0.25">
      <c r="A563">
        <v>58</v>
      </c>
      <c r="B563">
        <v>2000</v>
      </c>
      <c r="C563" t="s">
        <v>2255</v>
      </c>
      <c r="D563" t="s">
        <v>2256</v>
      </c>
      <c r="E563" s="39" t="s">
        <v>674</v>
      </c>
      <c r="F563" s="32">
        <v>30516</v>
      </c>
      <c r="G563" s="43">
        <v>221</v>
      </c>
      <c r="H563" s="47">
        <f t="shared" si="216"/>
        <v>2.3443922736851106</v>
      </c>
      <c r="I563">
        <v>15</v>
      </c>
      <c r="J563">
        <v>138</v>
      </c>
      <c r="K563" s="33">
        <f t="shared" si="217"/>
        <v>10.8696</v>
      </c>
      <c r="L563" s="33">
        <v>123</v>
      </c>
      <c r="M563" s="33">
        <v>185</v>
      </c>
      <c r="N563" s="33">
        <v>152</v>
      </c>
      <c r="O563" s="33">
        <v>196</v>
      </c>
      <c r="P563" s="42">
        <v>229</v>
      </c>
      <c r="Q563" s="43">
        <v>212</v>
      </c>
      <c r="R563" s="40">
        <f t="shared" si="218"/>
        <v>229</v>
      </c>
      <c r="S563" s="34">
        <f t="shared" si="219"/>
        <v>3.49</v>
      </c>
      <c r="T563" s="43">
        <v>378000</v>
      </c>
      <c r="U563" s="43">
        <v>24574596</v>
      </c>
      <c r="V563" s="54">
        <f t="shared" si="220"/>
        <v>1.5381739999999999</v>
      </c>
      <c r="W563" s="32">
        <v>42</v>
      </c>
      <c r="X563">
        <v>278</v>
      </c>
      <c r="Y563">
        <f t="shared" si="221"/>
        <v>15.11</v>
      </c>
      <c r="Z563" s="46">
        <v>247067</v>
      </c>
      <c r="AA563" s="41">
        <v>41243</v>
      </c>
      <c r="AB563" s="33">
        <f t="shared" si="222"/>
        <v>0.42007800000000001</v>
      </c>
      <c r="AC563" s="33" t="str">
        <f t="shared" si="223"/>
        <v/>
      </c>
      <c r="AD563" s="33" t="str">
        <f t="shared" si="224"/>
        <v/>
      </c>
      <c r="AE563" s="62">
        <f t="shared" si="225"/>
        <v>714.30933223474619</v>
      </c>
      <c r="AF563" s="62">
        <f t="shared" si="226"/>
        <v>0</v>
      </c>
      <c r="AG563" s="62">
        <f t="shared" si="227"/>
        <v>0</v>
      </c>
      <c r="AH563" s="62" t="str">
        <f t="shared" si="228"/>
        <v/>
      </c>
      <c r="AI563" s="33" t="str">
        <f t="shared" si="229"/>
        <v/>
      </c>
      <c r="AJ563" s="33" t="str">
        <f t="shared" si="230"/>
        <v/>
      </c>
      <c r="AK563" s="34">
        <f t="shared" si="231"/>
        <v>714.31</v>
      </c>
      <c r="AL563" s="34">
        <f t="shared" si="232"/>
        <v>760.74</v>
      </c>
      <c r="AM563" s="32">
        <f t="shared" si="233"/>
        <v>64336</v>
      </c>
      <c r="AN563" s="35">
        <f t="shared" si="234"/>
        <v>5.3758495219872974E-3</v>
      </c>
      <c r="AO563" s="32">
        <f t="shared" si="235"/>
        <v>181.81123083361041</v>
      </c>
      <c r="AP563" s="32">
        <f t="shared" si="236"/>
        <v>30698</v>
      </c>
      <c r="AQ563" s="32">
        <f t="shared" si="237"/>
        <v>2210</v>
      </c>
      <c r="AR563" s="32">
        <f t="shared" si="238"/>
        <v>2062.15</v>
      </c>
      <c r="AS563" s="32">
        <f t="shared" si="239"/>
        <v>28454</v>
      </c>
      <c r="AT563" s="36">
        <f t="shared" si="240"/>
        <v>30698</v>
      </c>
      <c r="AU563" s="33"/>
      <c r="AV563" s="33">
        <f t="shared" si="241"/>
        <v>1</v>
      </c>
      <c r="AX563">
        <v>30516</v>
      </c>
      <c r="AY563" s="71">
        <f t="shared" si="242"/>
        <v>5.9640844147332544E-3</v>
      </c>
    </row>
    <row r="564" spans="1:51" ht="15" customHeight="1" x14ac:dyDescent="0.25">
      <c r="A564">
        <v>58</v>
      </c>
      <c r="B564">
        <v>2100</v>
      </c>
      <c r="C564" t="s">
        <v>2269</v>
      </c>
      <c r="D564" t="s">
        <v>2270</v>
      </c>
      <c r="E564" s="39" t="s">
        <v>681</v>
      </c>
      <c r="F564" s="32">
        <v>1284711</v>
      </c>
      <c r="G564" s="43">
        <v>2617</v>
      </c>
      <c r="H564" s="47">
        <f t="shared" si="216"/>
        <v>3.417803722639881</v>
      </c>
      <c r="I564">
        <v>215</v>
      </c>
      <c r="J564">
        <v>704</v>
      </c>
      <c r="K564" s="33">
        <f t="shared" si="217"/>
        <v>30.5398</v>
      </c>
      <c r="L564" s="33">
        <v>1641</v>
      </c>
      <c r="M564" s="33">
        <v>1594</v>
      </c>
      <c r="N564" s="33">
        <v>2057</v>
      </c>
      <c r="O564" s="33">
        <v>1549</v>
      </c>
      <c r="P564" s="40">
        <v>2849</v>
      </c>
      <c r="Q564" s="43">
        <v>2462</v>
      </c>
      <c r="R564" s="40">
        <f t="shared" si="218"/>
        <v>2849</v>
      </c>
      <c r="S564" s="34">
        <f t="shared" si="219"/>
        <v>8.14</v>
      </c>
      <c r="T564" s="43">
        <v>17290900</v>
      </c>
      <c r="U564" s="43">
        <v>86838730</v>
      </c>
      <c r="V564" s="54">
        <f t="shared" si="220"/>
        <v>19.911507</v>
      </c>
      <c r="W564" s="32">
        <v>276</v>
      </c>
      <c r="X564">
        <v>2538</v>
      </c>
      <c r="Y564">
        <f t="shared" si="221"/>
        <v>10.87</v>
      </c>
      <c r="Z564" s="46">
        <v>1088468</v>
      </c>
      <c r="AA564" s="41">
        <v>719478</v>
      </c>
      <c r="AB564" s="33">
        <f t="shared" si="222"/>
        <v>0.42007800000000001</v>
      </c>
      <c r="AC564" s="33">
        <f t="shared" si="223"/>
        <v>0.23400000000000001</v>
      </c>
      <c r="AD564" s="33" t="str">
        <f t="shared" si="224"/>
        <v/>
      </c>
      <c r="AE564" s="62">
        <f t="shared" si="225"/>
        <v>951.40123284552897</v>
      </c>
      <c r="AF564" s="62">
        <f t="shared" si="226"/>
        <v>1167.5958321457499</v>
      </c>
      <c r="AG564" s="62">
        <f t="shared" si="227"/>
        <v>0</v>
      </c>
      <c r="AH564" s="62">
        <f t="shared" si="228"/>
        <v>1001.9907690817806</v>
      </c>
      <c r="AI564" s="33" t="str">
        <f t="shared" si="229"/>
        <v/>
      </c>
      <c r="AJ564" s="33">
        <f t="shared" si="230"/>
        <v>1</v>
      </c>
      <c r="AK564" s="34">
        <f t="shared" si="231"/>
        <v>1001.99</v>
      </c>
      <c r="AL564" s="34">
        <f t="shared" si="232"/>
        <v>1067.1099999999999</v>
      </c>
      <c r="AM564" s="32">
        <f t="shared" si="233"/>
        <v>2335385</v>
      </c>
      <c r="AN564" s="35">
        <f t="shared" si="234"/>
        <v>5.3758495219872974E-3</v>
      </c>
      <c r="AO564" s="32">
        <f t="shared" si="235"/>
        <v>5648.2653206644818</v>
      </c>
      <c r="AP564" s="32">
        <f t="shared" si="236"/>
        <v>1290359</v>
      </c>
      <c r="AQ564" s="32">
        <f t="shared" si="237"/>
        <v>26170</v>
      </c>
      <c r="AR564" s="32">
        <f t="shared" si="238"/>
        <v>35973.9</v>
      </c>
      <c r="AS564" s="32">
        <f t="shared" si="239"/>
        <v>1258541</v>
      </c>
      <c r="AT564" s="36">
        <f t="shared" si="240"/>
        <v>1290359</v>
      </c>
      <c r="AU564" s="33"/>
      <c r="AV564" s="33">
        <f t="shared" si="241"/>
        <v>1</v>
      </c>
      <c r="AX564">
        <v>1284711</v>
      </c>
      <c r="AY564" s="71">
        <f t="shared" si="242"/>
        <v>4.396319483525867E-3</v>
      </c>
    </row>
    <row r="565" spans="1:51" ht="15" customHeight="1" x14ac:dyDescent="0.25">
      <c r="A565">
        <v>58</v>
      </c>
      <c r="B565">
        <v>2200</v>
      </c>
      <c r="C565" t="s">
        <v>2401</v>
      </c>
      <c r="D565" t="s">
        <v>2402</v>
      </c>
      <c r="E565" s="39" t="s">
        <v>747</v>
      </c>
      <c r="F565" s="32">
        <v>84342</v>
      </c>
      <c r="G565" s="43">
        <v>459</v>
      </c>
      <c r="H565" s="47">
        <f t="shared" si="216"/>
        <v>2.661812685537261</v>
      </c>
      <c r="I565">
        <v>12</v>
      </c>
      <c r="J565">
        <v>233</v>
      </c>
      <c r="K565" s="33">
        <f t="shared" si="217"/>
        <v>5.1501999999999999</v>
      </c>
      <c r="L565" s="33">
        <v>167</v>
      </c>
      <c r="M565" s="33">
        <v>222</v>
      </c>
      <c r="N565" s="33">
        <v>230</v>
      </c>
      <c r="O565" s="33">
        <v>347</v>
      </c>
      <c r="P565" s="42">
        <v>439</v>
      </c>
      <c r="Q565" s="43">
        <v>436</v>
      </c>
      <c r="R565" s="40">
        <f t="shared" si="218"/>
        <v>439</v>
      </c>
      <c r="S565" s="34">
        <f t="shared" si="219"/>
        <v>0</v>
      </c>
      <c r="T565" s="43">
        <v>3888200</v>
      </c>
      <c r="U565" s="43">
        <v>48037103</v>
      </c>
      <c r="V565" s="54">
        <f t="shared" si="220"/>
        <v>8.0941600000000005</v>
      </c>
      <c r="W565" s="32">
        <v>90</v>
      </c>
      <c r="X565">
        <v>526</v>
      </c>
      <c r="Y565">
        <f t="shared" si="221"/>
        <v>17.11</v>
      </c>
      <c r="Z565" s="46">
        <v>557048</v>
      </c>
      <c r="AA565" s="41">
        <v>218297</v>
      </c>
      <c r="AB565" s="33">
        <f t="shared" si="222"/>
        <v>0.42007800000000001</v>
      </c>
      <c r="AC565" s="33" t="str">
        <f t="shared" si="223"/>
        <v/>
      </c>
      <c r="AD565" s="33" t="str">
        <f t="shared" si="224"/>
        <v/>
      </c>
      <c r="AE565" s="62">
        <f t="shared" si="225"/>
        <v>784.42020054341356</v>
      </c>
      <c r="AF565" s="62">
        <f t="shared" si="226"/>
        <v>0</v>
      </c>
      <c r="AG565" s="62">
        <f t="shared" si="227"/>
        <v>0</v>
      </c>
      <c r="AH565" s="62" t="str">
        <f t="shared" si="228"/>
        <v/>
      </c>
      <c r="AI565" s="33" t="str">
        <f t="shared" si="229"/>
        <v/>
      </c>
      <c r="AJ565" s="33" t="str">
        <f t="shared" si="230"/>
        <v/>
      </c>
      <c r="AK565" s="34">
        <f t="shared" si="231"/>
        <v>784.42</v>
      </c>
      <c r="AL565" s="34">
        <f t="shared" si="232"/>
        <v>835.4</v>
      </c>
      <c r="AM565" s="32">
        <f t="shared" si="233"/>
        <v>149445</v>
      </c>
      <c r="AN565" s="35">
        <f t="shared" si="234"/>
        <v>5.3758495219872974E-3</v>
      </c>
      <c r="AO565" s="32">
        <f t="shared" si="235"/>
        <v>349.98393142993905</v>
      </c>
      <c r="AP565" s="32">
        <f t="shared" si="236"/>
        <v>84692</v>
      </c>
      <c r="AQ565" s="32">
        <f t="shared" si="237"/>
        <v>4590</v>
      </c>
      <c r="AR565" s="32">
        <f t="shared" si="238"/>
        <v>10914.85</v>
      </c>
      <c r="AS565" s="32">
        <f t="shared" si="239"/>
        <v>79752</v>
      </c>
      <c r="AT565" s="36">
        <f t="shared" si="240"/>
        <v>84692</v>
      </c>
      <c r="AU565" s="33"/>
      <c r="AV565" s="33">
        <f t="shared" si="241"/>
        <v>1</v>
      </c>
      <c r="AX565">
        <v>84342</v>
      </c>
      <c r="AY565" s="71">
        <f t="shared" si="242"/>
        <v>4.1497711697612103E-3</v>
      </c>
    </row>
    <row r="566" spans="1:51" ht="15" customHeight="1" x14ac:dyDescent="0.25">
      <c r="A566">
        <v>58</v>
      </c>
      <c r="B566">
        <v>2300</v>
      </c>
      <c r="C566" t="s">
        <v>2561</v>
      </c>
      <c r="D566" t="s">
        <v>2562</v>
      </c>
      <c r="E566" s="39" t="s">
        <v>827</v>
      </c>
      <c r="F566" s="32">
        <v>88170</v>
      </c>
      <c r="G566" s="43">
        <v>401</v>
      </c>
      <c r="H566" s="47">
        <f t="shared" si="216"/>
        <v>2.6031443726201822</v>
      </c>
      <c r="I566">
        <v>16</v>
      </c>
      <c r="J566">
        <v>177</v>
      </c>
      <c r="K566" s="33">
        <f t="shared" si="217"/>
        <v>9.0395000000000003</v>
      </c>
      <c r="L566" s="33">
        <v>331</v>
      </c>
      <c r="M566" s="33">
        <v>303</v>
      </c>
      <c r="N566" s="33">
        <v>284</v>
      </c>
      <c r="O566" s="33">
        <v>309</v>
      </c>
      <c r="P566" s="42">
        <v>415</v>
      </c>
      <c r="Q566" s="43">
        <v>384</v>
      </c>
      <c r="R566" s="40">
        <f t="shared" si="218"/>
        <v>415</v>
      </c>
      <c r="S566" s="34">
        <f t="shared" si="219"/>
        <v>3.37</v>
      </c>
      <c r="T566" s="43">
        <v>5362700</v>
      </c>
      <c r="U566" s="43">
        <v>46495644</v>
      </c>
      <c r="V566" s="54">
        <f t="shared" si="220"/>
        <v>11.533768999999999</v>
      </c>
      <c r="W566" s="32">
        <v>78</v>
      </c>
      <c r="X566">
        <v>351</v>
      </c>
      <c r="Y566">
        <f t="shared" si="221"/>
        <v>22.22</v>
      </c>
      <c r="Z566" s="46">
        <v>553287</v>
      </c>
      <c r="AA566" s="41">
        <v>110002</v>
      </c>
      <c r="AB566" s="33">
        <f t="shared" si="222"/>
        <v>0.42007800000000001</v>
      </c>
      <c r="AC566" s="33" t="str">
        <f t="shared" si="223"/>
        <v/>
      </c>
      <c r="AD566" s="33" t="str">
        <f t="shared" si="224"/>
        <v/>
      </c>
      <c r="AE566" s="62">
        <f t="shared" si="225"/>
        <v>771.46171959122796</v>
      </c>
      <c r="AF566" s="62">
        <f t="shared" si="226"/>
        <v>0</v>
      </c>
      <c r="AG566" s="62">
        <f t="shared" si="227"/>
        <v>0</v>
      </c>
      <c r="AH566" s="62" t="str">
        <f t="shared" si="228"/>
        <v/>
      </c>
      <c r="AI566" s="33" t="str">
        <f t="shared" si="229"/>
        <v/>
      </c>
      <c r="AJ566" s="33" t="str">
        <f t="shared" si="230"/>
        <v/>
      </c>
      <c r="AK566" s="34">
        <f t="shared" si="231"/>
        <v>771.46</v>
      </c>
      <c r="AL566" s="34">
        <f t="shared" si="232"/>
        <v>821.6</v>
      </c>
      <c r="AM566" s="32">
        <f t="shared" si="233"/>
        <v>97038</v>
      </c>
      <c r="AN566" s="35">
        <f t="shared" si="234"/>
        <v>5.3758495219872974E-3</v>
      </c>
      <c r="AO566" s="32">
        <f t="shared" si="235"/>
        <v>47.673033560983356</v>
      </c>
      <c r="AP566" s="32">
        <f t="shared" si="236"/>
        <v>88218</v>
      </c>
      <c r="AQ566" s="32">
        <f t="shared" si="237"/>
        <v>4010</v>
      </c>
      <c r="AR566" s="32">
        <f t="shared" si="238"/>
        <v>5500.1</v>
      </c>
      <c r="AS566" s="32">
        <f t="shared" si="239"/>
        <v>84160</v>
      </c>
      <c r="AT566" s="36">
        <f t="shared" si="240"/>
        <v>88218</v>
      </c>
      <c r="AU566" s="33"/>
      <c r="AV566" s="33">
        <f t="shared" si="241"/>
        <v>1</v>
      </c>
      <c r="AX566">
        <v>88170</v>
      </c>
      <c r="AY566" s="71">
        <f t="shared" si="242"/>
        <v>5.4440285811500509E-4</v>
      </c>
    </row>
    <row r="567" spans="1:51" ht="15" customHeight="1" x14ac:dyDescent="0.25">
      <c r="A567">
        <v>58</v>
      </c>
      <c r="B567">
        <v>2400</v>
      </c>
      <c r="C567" t="s">
        <v>2215</v>
      </c>
      <c r="D567" t="s">
        <v>2216</v>
      </c>
      <c r="E567" s="39" t="s">
        <v>654</v>
      </c>
      <c r="F567" s="32">
        <v>361221</v>
      </c>
      <c r="G567" s="43">
        <v>1777</v>
      </c>
      <c r="H567" s="47">
        <f t="shared" si="216"/>
        <v>3.2496874278053016</v>
      </c>
      <c r="I567">
        <v>99</v>
      </c>
      <c r="J567">
        <v>663</v>
      </c>
      <c r="K567" s="33">
        <f t="shared" si="217"/>
        <v>14.9321</v>
      </c>
      <c r="L567" s="33">
        <v>0</v>
      </c>
      <c r="M567" s="33">
        <v>890</v>
      </c>
      <c r="N567" s="33">
        <v>1040</v>
      </c>
      <c r="O567" s="33">
        <v>1119</v>
      </c>
      <c r="P567" s="40">
        <v>1628</v>
      </c>
      <c r="Q567" s="43">
        <v>1682</v>
      </c>
      <c r="R567" s="40">
        <f t="shared" si="218"/>
        <v>1682</v>
      </c>
      <c r="S567" s="34">
        <f t="shared" si="219"/>
        <v>0</v>
      </c>
      <c r="T567" s="43">
        <v>12101400</v>
      </c>
      <c r="U567" s="43">
        <v>270246427</v>
      </c>
      <c r="V567" s="54">
        <f t="shared" si="220"/>
        <v>4.477913</v>
      </c>
      <c r="W567" s="32">
        <v>210</v>
      </c>
      <c r="X567">
        <v>1711</v>
      </c>
      <c r="Y567">
        <f t="shared" si="221"/>
        <v>12.27</v>
      </c>
      <c r="Z567" s="46">
        <v>2769529</v>
      </c>
      <c r="AA567" s="41">
        <v>210008</v>
      </c>
      <c r="AB567" s="33">
        <f t="shared" si="222"/>
        <v>0.42007800000000001</v>
      </c>
      <c r="AC567" s="33" t="str">
        <f t="shared" si="223"/>
        <v/>
      </c>
      <c r="AD567" s="33" t="str">
        <f t="shared" si="224"/>
        <v/>
      </c>
      <c r="AE567" s="62">
        <f t="shared" si="225"/>
        <v>914.26820999135157</v>
      </c>
      <c r="AF567" s="62">
        <f t="shared" si="226"/>
        <v>0</v>
      </c>
      <c r="AG567" s="62">
        <f t="shared" si="227"/>
        <v>0</v>
      </c>
      <c r="AH567" s="62" t="str">
        <f t="shared" si="228"/>
        <v/>
      </c>
      <c r="AI567" s="33" t="str">
        <f t="shared" si="229"/>
        <v/>
      </c>
      <c r="AJ567" s="33" t="str">
        <f t="shared" si="230"/>
        <v/>
      </c>
      <c r="AK567" s="34">
        <f t="shared" si="231"/>
        <v>914.27</v>
      </c>
      <c r="AL567" s="34">
        <f t="shared" si="232"/>
        <v>973.69</v>
      </c>
      <c r="AM567" s="32">
        <f t="shared" si="233"/>
        <v>566829</v>
      </c>
      <c r="AN567" s="35">
        <f t="shared" si="234"/>
        <v>5.3758495219872974E-3</v>
      </c>
      <c r="AO567" s="32">
        <f t="shared" si="235"/>
        <v>1105.3176685167643</v>
      </c>
      <c r="AP567" s="32">
        <f t="shared" si="236"/>
        <v>362326</v>
      </c>
      <c r="AQ567" s="32">
        <f t="shared" si="237"/>
        <v>17770</v>
      </c>
      <c r="AR567" s="32">
        <f t="shared" si="238"/>
        <v>10500.400000000001</v>
      </c>
      <c r="AS567" s="32">
        <f t="shared" si="239"/>
        <v>350721</v>
      </c>
      <c r="AT567" s="36">
        <f t="shared" si="240"/>
        <v>362326</v>
      </c>
      <c r="AU567" s="33"/>
      <c r="AV567" s="33">
        <f t="shared" si="241"/>
        <v>1</v>
      </c>
      <c r="AX567">
        <v>361221</v>
      </c>
      <c r="AY567" s="71">
        <f t="shared" si="242"/>
        <v>3.0590691017410394E-3</v>
      </c>
    </row>
    <row r="568" spans="1:51" ht="15" customHeight="1" x14ac:dyDescent="0.25">
      <c r="A568">
        <v>59</v>
      </c>
      <c r="B568">
        <v>100</v>
      </c>
      <c r="C568" t="s">
        <v>1355</v>
      </c>
      <c r="D568" t="s">
        <v>1356</v>
      </c>
      <c r="E568" s="39" t="s">
        <v>226</v>
      </c>
      <c r="F568" s="32">
        <v>422968</v>
      </c>
      <c r="G568" s="43">
        <v>1230</v>
      </c>
      <c r="H568" s="47">
        <f t="shared" si="216"/>
        <v>3.0899051114393981</v>
      </c>
      <c r="I568">
        <v>74</v>
      </c>
      <c r="J568">
        <v>534</v>
      </c>
      <c r="K568" s="33">
        <f t="shared" si="217"/>
        <v>13.857700000000001</v>
      </c>
      <c r="L568" s="33">
        <v>1119</v>
      </c>
      <c r="M568" s="33">
        <v>1123</v>
      </c>
      <c r="N568" s="33">
        <v>1106</v>
      </c>
      <c r="O568" s="33">
        <v>1033</v>
      </c>
      <c r="P568" s="40">
        <v>1189</v>
      </c>
      <c r="Q568" s="43">
        <v>1258</v>
      </c>
      <c r="R568" s="40">
        <f t="shared" si="218"/>
        <v>1258</v>
      </c>
      <c r="S568" s="34">
        <f t="shared" si="219"/>
        <v>2.23</v>
      </c>
      <c r="T568" s="43">
        <v>20515000</v>
      </c>
      <c r="U568" s="43">
        <v>110517143</v>
      </c>
      <c r="V568" s="54">
        <f t="shared" si="220"/>
        <v>18.562730999999999</v>
      </c>
      <c r="W568" s="32">
        <v>324</v>
      </c>
      <c r="X568">
        <v>1207</v>
      </c>
      <c r="Y568">
        <f t="shared" si="221"/>
        <v>26.84</v>
      </c>
      <c r="Z568" s="46">
        <v>1349613</v>
      </c>
      <c r="AA568" s="41">
        <v>754231</v>
      </c>
      <c r="AB568" s="33">
        <f t="shared" si="222"/>
        <v>0.42007800000000001</v>
      </c>
      <c r="AC568" s="33" t="str">
        <f t="shared" si="223"/>
        <v/>
      </c>
      <c r="AD568" s="33" t="str">
        <f t="shared" si="224"/>
        <v/>
      </c>
      <c r="AE568" s="62">
        <f t="shared" si="225"/>
        <v>878.97597129939993</v>
      </c>
      <c r="AF568" s="62">
        <f t="shared" si="226"/>
        <v>0</v>
      </c>
      <c r="AG568" s="62">
        <f t="shared" si="227"/>
        <v>0</v>
      </c>
      <c r="AH568" s="62" t="str">
        <f t="shared" si="228"/>
        <v/>
      </c>
      <c r="AI568" s="33" t="str">
        <f t="shared" si="229"/>
        <v/>
      </c>
      <c r="AJ568" s="33" t="str">
        <f t="shared" si="230"/>
        <v/>
      </c>
      <c r="AK568" s="34">
        <f t="shared" si="231"/>
        <v>878.98</v>
      </c>
      <c r="AL568" s="34">
        <f t="shared" si="232"/>
        <v>936.11</v>
      </c>
      <c r="AM568" s="32">
        <f t="shared" si="233"/>
        <v>584473</v>
      </c>
      <c r="AN568" s="35">
        <f t="shared" si="234"/>
        <v>5.3758495219872974E-3</v>
      </c>
      <c r="AO568" s="32">
        <f t="shared" si="235"/>
        <v>868.22657704855851</v>
      </c>
      <c r="AP568" s="32">
        <f t="shared" si="236"/>
        <v>423836</v>
      </c>
      <c r="AQ568" s="32">
        <f t="shared" si="237"/>
        <v>12300</v>
      </c>
      <c r="AR568" s="32">
        <f t="shared" si="238"/>
        <v>37711.550000000003</v>
      </c>
      <c r="AS568" s="32">
        <f t="shared" si="239"/>
        <v>410668</v>
      </c>
      <c r="AT568" s="36">
        <f t="shared" si="240"/>
        <v>423836</v>
      </c>
      <c r="AU568" s="33"/>
      <c r="AV568" s="33">
        <f t="shared" si="241"/>
        <v>1</v>
      </c>
      <c r="AX568">
        <v>422968</v>
      </c>
      <c r="AY568" s="71">
        <f t="shared" si="242"/>
        <v>2.0521647027671123E-3</v>
      </c>
    </row>
    <row r="569" spans="1:51" ht="15" customHeight="1" x14ac:dyDescent="0.25">
      <c r="A569">
        <v>59</v>
      </c>
      <c r="B569">
        <v>300</v>
      </c>
      <c r="C569" t="s">
        <v>1593</v>
      </c>
      <c r="D569" t="s">
        <v>1594</v>
      </c>
      <c r="E569" s="39" t="s">
        <v>344</v>
      </c>
      <c r="F569" s="32">
        <v>0</v>
      </c>
      <c r="G569" s="43">
        <v>57</v>
      </c>
      <c r="H569" s="47">
        <f t="shared" si="216"/>
        <v>1.7558748556724915</v>
      </c>
      <c r="I569">
        <v>3</v>
      </c>
      <c r="J569">
        <v>11</v>
      </c>
      <c r="K569" s="33">
        <f t="shared" si="217"/>
        <v>27.2727</v>
      </c>
      <c r="L569" s="33">
        <v>96</v>
      </c>
      <c r="M569" s="33">
        <v>87</v>
      </c>
      <c r="N569" s="33">
        <v>66</v>
      </c>
      <c r="O569" s="33">
        <v>47</v>
      </c>
      <c r="P569" s="42">
        <v>54</v>
      </c>
      <c r="Q569" s="43">
        <v>53</v>
      </c>
      <c r="R569" s="40">
        <f t="shared" si="218"/>
        <v>96</v>
      </c>
      <c r="S569" s="34">
        <f t="shared" si="219"/>
        <v>40.630000000000003</v>
      </c>
      <c r="T569" s="43">
        <v>747000</v>
      </c>
      <c r="U569" s="43">
        <v>21163921</v>
      </c>
      <c r="V569" s="54">
        <f t="shared" si="220"/>
        <v>3.5295920000000001</v>
      </c>
      <c r="W569" s="32">
        <v>3</v>
      </c>
      <c r="X569">
        <v>23</v>
      </c>
      <c r="Y569">
        <f t="shared" si="221"/>
        <v>13.04</v>
      </c>
      <c r="Z569" s="46">
        <v>139323</v>
      </c>
      <c r="AA569" s="41">
        <v>24001</v>
      </c>
      <c r="AB569" s="33">
        <f t="shared" si="222"/>
        <v>0.42007800000000001</v>
      </c>
      <c r="AC569" s="33" t="str">
        <f t="shared" si="223"/>
        <v/>
      </c>
      <c r="AD569" s="33" t="str">
        <f t="shared" si="224"/>
        <v/>
      </c>
      <c r="AE569" s="62">
        <f t="shared" si="225"/>
        <v>584.31937049637293</v>
      </c>
      <c r="AF569" s="62">
        <f t="shared" si="226"/>
        <v>0</v>
      </c>
      <c r="AG569" s="62">
        <f t="shared" si="227"/>
        <v>0</v>
      </c>
      <c r="AH569" s="62" t="str">
        <f t="shared" si="228"/>
        <v/>
      </c>
      <c r="AI569" s="33" t="str">
        <f t="shared" si="229"/>
        <v/>
      </c>
      <c r="AJ569" s="33" t="str">
        <f t="shared" si="230"/>
        <v/>
      </c>
      <c r="AK569" s="34">
        <f t="shared" si="231"/>
        <v>584.32000000000005</v>
      </c>
      <c r="AL569" s="34">
        <f t="shared" si="232"/>
        <v>622.29999999999995</v>
      </c>
      <c r="AM569" s="32">
        <f t="shared" si="233"/>
        <v>0</v>
      </c>
      <c r="AN569" s="35">
        <f t="shared" si="234"/>
        <v>5.3758495219872974E-3</v>
      </c>
      <c r="AO569" s="32">
        <f t="shared" si="235"/>
        <v>0</v>
      </c>
      <c r="AP569" s="32">
        <f t="shared" si="236"/>
        <v>0</v>
      </c>
      <c r="AQ569" s="32">
        <f t="shared" si="237"/>
        <v>570</v>
      </c>
      <c r="AR569" s="32">
        <f t="shared" si="238"/>
        <v>1200.05</v>
      </c>
      <c r="AS569" s="32">
        <f t="shared" si="239"/>
        <v>-570</v>
      </c>
      <c r="AT569" s="36">
        <f t="shared" si="240"/>
        <v>0</v>
      </c>
      <c r="AU569" s="33"/>
      <c r="AV569" s="33">
        <f t="shared" si="241"/>
        <v>0</v>
      </c>
      <c r="AX569">
        <v>0</v>
      </c>
      <c r="AY569" s="71" t="e">
        <f t="shared" si="242"/>
        <v>#DIV/0!</v>
      </c>
    </row>
    <row r="570" spans="1:51" ht="15" customHeight="1" x14ac:dyDescent="0.25">
      <c r="A570">
        <v>59</v>
      </c>
      <c r="B570">
        <v>400</v>
      </c>
      <c r="C570" t="s">
        <v>1645</v>
      </c>
      <c r="D570" t="s">
        <v>1646</v>
      </c>
      <c r="E570" s="39" t="s">
        <v>370</v>
      </c>
      <c r="F570" s="32">
        <v>47222</v>
      </c>
      <c r="G570" s="43">
        <v>167</v>
      </c>
      <c r="H570" s="47">
        <f t="shared" si="216"/>
        <v>2.2227164711475833</v>
      </c>
      <c r="I570">
        <v>38</v>
      </c>
      <c r="J570">
        <v>98</v>
      </c>
      <c r="K570" s="33">
        <f t="shared" si="217"/>
        <v>38.775500000000001</v>
      </c>
      <c r="L570" s="33">
        <v>263</v>
      </c>
      <c r="M570" s="33">
        <v>234</v>
      </c>
      <c r="N570" s="33">
        <v>216</v>
      </c>
      <c r="O570" s="33">
        <v>215</v>
      </c>
      <c r="P570" s="42">
        <v>187</v>
      </c>
      <c r="Q570" s="43">
        <v>178</v>
      </c>
      <c r="R570" s="40">
        <f t="shared" si="218"/>
        <v>263</v>
      </c>
      <c r="S570" s="34">
        <f t="shared" si="219"/>
        <v>36.5</v>
      </c>
      <c r="T570" s="43">
        <v>2416600</v>
      </c>
      <c r="U570" s="43">
        <v>12831518</v>
      </c>
      <c r="V570" s="54">
        <f t="shared" si="220"/>
        <v>18.833313</v>
      </c>
      <c r="W570" s="32">
        <v>27</v>
      </c>
      <c r="X570">
        <v>248</v>
      </c>
      <c r="Y570">
        <f t="shared" si="221"/>
        <v>10.89</v>
      </c>
      <c r="Z570" s="46">
        <v>126535</v>
      </c>
      <c r="AA570" s="41">
        <v>57525</v>
      </c>
      <c r="AB570" s="33">
        <f t="shared" si="222"/>
        <v>0.42007800000000001</v>
      </c>
      <c r="AC570" s="33" t="str">
        <f t="shared" si="223"/>
        <v/>
      </c>
      <c r="AD570" s="33" t="str">
        <f t="shared" si="224"/>
        <v/>
      </c>
      <c r="AE570" s="62">
        <f t="shared" si="225"/>
        <v>687.43394599766475</v>
      </c>
      <c r="AF570" s="62">
        <f t="shared" si="226"/>
        <v>0</v>
      </c>
      <c r="AG570" s="62">
        <f t="shared" si="227"/>
        <v>0</v>
      </c>
      <c r="AH570" s="62" t="str">
        <f t="shared" si="228"/>
        <v/>
      </c>
      <c r="AI570" s="33" t="str">
        <f t="shared" si="229"/>
        <v/>
      </c>
      <c r="AJ570" s="33" t="str">
        <f t="shared" si="230"/>
        <v/>
      </c>
      <c r="AK570" s="34">
        <f t="shared" si="231"/>
        <v>687.43</v>
      </c>
      <c r="AL570" s="34">
        <f t="shared" si="232"/>
        <v>732.11</v>
      </c>
      <c r="AM570" s="32">
        <f t="shared" si="233"/>
        <v>69108</v>
      </c>
      <c r="AN570" s="35">
        <f t="shared" si="234"/>
        <v>5.3758495219872974E-3</v>
      </c>
      <c r="AO570" s="32">
        <f t="shared" si="235"/>
        <v>117.655842638214</v>
      </c>
      <c r="AP570" s="32">
        <f t="shared" si="236"/>
        <v>47340</v>
      </c>
      <c r="AQ570" s="32">
        <f t="shared" si="237"/>
        <v>1670</v>
      </c>
      <c r="AR570" s="32">
        <f t="shared" si="238"/>
        <v>2876.25</v>
      </c>
      <c r="AS570" s="32">
        <f t="shared" si="239"/>
        <v>45552</v>
      </c>
      <c r="AT570" s="36">
        <f t="shared" si="240"/>
        <v>47340</v>
      </c>
      <c r="AU570" s="33"/>
      <c r="AV570" s="33">
        <f t="shared" si="241"/>
        <v>1</v>
      </c>
      <c r="AX570">
        <v>47222</v>
      </c>
      <c r="AY570" s="71">
        <f t="shared" si="242"/>
        <v>2.4988352886366524E-3</v>
      </c>
    </row>
    <row r="571" spans="1:51" ht="15" customHeight="1" x14ac:dyDescent="0.25">
      <c r="A571">
        <v>59</v>
      </c>
      <c r="B571">
        <v>500</v>
      </c>
      <c r="C571" t="s">
        <v>1667</v>
      </c>
      <c r="D571" t="s">
        <v>1668</v>
      </c>
      <c r="E571" s="39" t="s">
        <v>381</v>
      </c>
      <c r="F571" s="32">
        <v>15003</v>
      </c>
      <c r="G571" s="43">
        <v>69</v>
      </c>
      <c r="H571" s="47">
        <f t="shared" si="216"/>
        <v>1.8388490907372552</v>
      </c>
      <c r="I571">
        <v>36</v>
      </c>
      <c r="J571">
        <v>50</v>
      </c>
      <c r="K571" s="33">
        <f t="shared" si="217"/>
        <v>72</v>
      </c>
      <c r="L571" s="33">
        <v>132</v>
      </c>
      <c r="M571" s="33">
        <v>129</v>
      </c>
      <c r="N571" s="33">
        <v>101</v>
      </c>
      <c r="O571" s="33">
        <v>107</v>
      </c>
      <c r="P571" s="42">
        <v>63</v>
      </c>
      <c r="Q571" s="43">
        <v>61</v>
      </c>
      <c r="R571" s="40">
        <f t="shared" si="218"/>
        <v>132</v>
      </c>
      <c r="S571" s="34">
        <f t="shared" si="219"/>
        <v>47.73</v>
      </c>
      <c r="T571" s="43">
        <v>644100</v>
      </c>
      <c r="U571" s="43">
        <v>5406808</v>
      </c>
      <c r="V571" s="54">
        <f t="shared" si="220"/>
        <v>11.912758999999999</v>
      </c>
      <c r="W571" s="32">
        <v>32</v>
      </c>
      <c r="X571">
        <v>65</v>
      </c>
      <c r="Y571">
        <f t="shared" si="221"/>
        <v>49.23</v>
      </c>
      <c r="Z571" s="46">
        <v>42884</v>
      </c>
      <c r="AA571" s="41">
        <v>36051</v>
      </c>
      <c r="AB571" s="33">
        <f t="shared" si="222"/>
        <v>0.42007800000000001</v>
      </c>
      <c r="AC571" s="33" t="str">
        <f t="shared" si="223"/>
        <v/>
      </c>
      <c r="AD571" s="33" t="str">
        <f t="shared" si="224"/>
        <v/>
      </c>
      <c r="AE571" s="62">
        <f t="shared" si="225"/>
        <v>602.64647061477274</v>
      </c>
      <c r="AF571" s="62">
        <f t="shared" si="226"/>
        <v>0</v>
      </c>
      <c r="AG571" s="62">
        <f t="shared" si="227"/>
        <v>0</v>
      </c>
      <c r="AH571" s="62" t="str">
        <f t="shared" si="228"/>
        <v/>
      </c>
      <c r="AI571" s="33" t="str">
        <f t="shared" si="229"/>
        <v/>
      </c>
      <c r="AJ571" s="33" t="str">
        <f t="shared" si="230"/>
        <v/>
      </c>
      <c r="AK571" s="34">
        <f t="shared" si="231"/>
        <v>602.65</v>
      </c>
      <c r="AL571" s="34">
        <f t="shared" si="232"/>
        <v>641.82000000000005</v>
      </c>
      <c r="AM571" s="32">
        <f t="shared" si="233"/>
        <v>26271</v>
      </c>
      <c r="AN571" s="35">
        <f t="shared" si="234"/>
        <v>5.3758495219872974E-3</v>
      </c>
      <c r="AO571" s="32">
        <f t="shared" si="235"/>
        <v>60.575072413752864</v>
      </c>
      <c r="AP571" s="32">
        <f t="shared" si="236"/>
        <v>15064</v>
      </c>
      <c r="AQ571" s="32">
        <f t="shared" si="237"/>
        <v>690</v>
      </c>
      <c r="AR571" s="32">
        <f t="shared" si="238"/>
        <v>1802.5500000000002</v>
      </c>
      <c r="AS571" s="32">
        <f t="shared" si="239"/>
        <v>14313</v>
      </c>
      <c r="AT571" s="36">
        <f t="shared" si="240"/>
        <v>15064</v>
      </c>
      <c r="AU571" s="33"/>
      <c r="AV571" s="33">
        <f t="shared" si="241"/>
        <v>1</v>
      </c>
      <c r="AX571">
        <v>15003</v>
      </c>
      <c r="AY571" s="71">
        <f t="shared" si="242"/>
        <v>4.0658534959674732E-3</v>
      </c>
    </row>
    <row r="572" spans="1:51" ht="15" customHeight="1" x14ac:dyDescent="0.25">
      <c r="A572">
        <v>59</v>
      </c>
      <c r="B572">
        <v>700</v>
      </c>
      <c r="C572" t="s">
        <v>2149</v>
      </c>
      <c r="D572" t="s">
        <v>2150</v>
      </c>
      <c r="E572" s="39" t="s">
        <v>622</v>
      </c>
      <c r="F572" s="32">
        <v>2759371</v>
      </c>
      <c r="G572" s="43">
        <v>4040</v>
      </c>
      <c r="H572" s="47">
        <f t="shared" si="216"/>
        <v>3.6063813651106051</v>
      </c>
      <c r="I572">
        <v>477</v>
      </c>
      <c r="J572">
        <v>2001</v>
      </c>
      <c r="K572" s="33">
        <f t="shared" si="217"/>
        <v>23.838100000000001</v>
      </c>
      <c r="L572" s="33">
        <v>5328</v>
      </c>
      <c r="M572" s="33">
        <v>4887</v>
      </c>
      <c r="N572" s="33">
        <v>4554</v>
      </c>
      <c r="O572" s="33">
        <v>4280</v>
      </c>
      <c r="P572" s="40">
        <v>4317</v>
      </c>
      <c r="Q572" s="43">
        <v>4215</v>
      </c>
      <c r="R572" s="40">
        <f t="shared" si="218"/>
        <v>5328</v>
      </c>
      <c r="S572" s="34">
        <f t="shared" si="219"/>
        <v>24.17</v>
      </c>
      <c r="T572" s="43">
        <v>90072300</v>
      </c>
      <c r="U572" s="43">
        <v>305704451</v>
      </c>
      <c r="V572" s="54">
        <f t="shared" si="220"/>
        <v>29.463850000000001</v>
      </c>
      <c r="W572" s="32">
        <v>893</v>
      </c>
      <c r="X572">
        <v>4165</v>
      </c>
      <c r="Y572">
        <f t="shared" si="221"/>
        <v>21.44</v>
      </c>
      <c r="Z572" s="46">
        <v>3957322</v>
      </c>
      <c r="AA572" s="41">
        <v>2810448</v>
      </c>
      <c r="AB572" s="33">
        <f t="shared" si="222"/>
        <v>0.42007800000000001</v>
      </c>
      <c r="AC572" s="33" t="str">
        <f t="shared" si="223"/>
        <v/>
      </c>
      <c r="AD572" s="33" t="str">
        <f t="shared" si="224"/>
        <v/>
      </c>
      <c r="AE572" s="62">
        <f t="shared" si="225"/>
        <v>0</v>
      </c>
      <c r="AF572" s="62">
        <f t="shared" si="226"/>
        <v>1513.8873245174998</v>
      </c>
      <c r="AG572" s="62">
        <f t="shared" si="227"/>
        <v>0</v>
      </c>
      <c r="AH572" s="62" t="str">
        <f t="shared" si="228"/>
        <v/>
      </c>
      <c r="AI572" s="33" t="str">
        <f t="shared" si="229"/>
        <v/>
      </c>
      <c r="AJ572" s="33" t="str">
        <f t="shared" si="230"/>
        <v/>
      </c>
      <c r="AK572" s="34">
        <f t="shared" si="231"/>
        <v>1513.89</v>
      </c>
      <c r="AL572" s="34">
        <f t="shared" si="232"/>
        <v>1612.28</v>
      </c>
      <c r="AM572" s="32">
        <f t="shared" si="233"/>
        <v>4851227</v>
      </c>
      <c r="AN572" s="35">
        <f t="shared" si="234"/>
        <v>5.3758495219872974E-3</v>
      </c>
      <c r="AO572" s="32">
        <f t="shared" si="235"/>
        <v>11245.503077666261</v>
      </c>
      <c r="AP572" s="32">
        <f t="shared" si="236"/>
        <v>2770617</v>
      </c>
      <c r="AQ572" s="32">
        <f t="shared" si="237"/>
        <v>40400</v>
      </c>
      <c r="AR572" s="32">
        <f t="shared" si="238"/>
        <v>140522.4</v>
      </c>
      <c r="AS572" s="32">
        <f t="shared" si="239"/>
        <v>2718971</v>
      </c>
      <c r="AT572" s="36">
        <f t="shared" si="240"/>
        <v>2770617</v>
      </c>
      <c r="AU572" s="33"/>
      <c r="AV572" s="33">
        <f t="shared" si="241"/>
        <v>1</v>
      </c>
      <c r="AX572">
        <v>2759371</v>
      </c>
      <c r="AY572" s="71">
        <f t="shared" si="242"/>
        <v>4.0755664968574364E-3</v>
      </c>
    </row>
    <row r="573" spans="1:51" ht="15" customHeight="1" x14ac:dyDescent="0.25">
      <c r="A573">
        <v>59</v>
      </c>
      <c r="B573">
        <v>800</v>
      </c>
      <c r="C573" t="s">
        <v>2253</v>
      </c>
      <c r="D573" t="s">
        <v>2254</v>
      </c>
      <c r="E573" s="39" t="s">
        <v>673</v>
      </c>
      <c r="F573" s="32">
        <v>70439</v>
      </c>
      <c r="G573" s="43">
        <v>218</v>
      </c>
      <c r="H573" s="47">
        <f t="shared" si="216"/>
        <v>2.3384564936046046</v>
      </c>
      <c r="I573">
        <v>74</v>
      </c>
      <c r="J573">
        <v>116</v>
      </c>
      <c r="K573" s="33">
        <f t="shared" si="217"/>
        <v>63.793100000000003</v>
      </c>
      <c r="L573" s="33">
        <v>405</v>
      </c>
      <c r="M573" s="33">
        <v>328</v>
      </c>
      <c r="N573" s="33">
        <v>328</v>
      </c>
      <c r="O573" s="33">
        <v>284</v>
      </c>
      <c r="P573" s="42">
        <v>241</v>
      </c>
      <c r="Q573" s="43">
        <v>226</v>
      </c>
      <c r="R573" s="40">
        <f t="shared" si="218"/>
        <v>405</v>
      </c>
      <c r="S573" s="34">
        <f t="shared" si="219"/>
        <v>46.17</v>
      </c>
      <c r="T573" s="43">
        <v>4498500</v>
      </c>
      <c r="U573" s="43">
        <v>12259712</v>
      </c>
      <c r="V573" s="54">
        <f t="shared" si="220"/>
        <v>36.693358000000003</v>
      </c>
      <c r="W573" s="32">
        <v>30</v>
      </c>
      <c r="X573">
        <v>180</v>
      </c>
      <c r="Y573">
        <f t="shared" si="221"/>
        <v>16.670000000000002</v>
      </c>
      <c r="Z573" s="46">
        <v>167024</v>
      </c>
      <c r="AA573" s="41">
        <v>153486</v>
      </c>
      <c r="AB573" s="33">
        <f t="shared" si="222"/>
        <v>0.42007800000000001</v>
      </c>
      <c r="AC573" s="33" t="str">
        <f t="shared" si="223"/>
        <v/>
      </c>
      <c r="AD573" s="33" t="str">
        <f t="shared" si="224"/>
        <v/>
      </c>
      <c r="AE573" s="62">
        <f t="shared" si="225"/>
        <v>712.99825493790422</v>
      </c>
      <c r="AF573" s="62">
        <f t="shared" si="226"/>
        <v>0</v>
      </c>
      <c r="AG573" s="62">
        <f t="shared" si="227"/>
        <v>0</v>
      </c>
      <c r="AH573" s="62" t="str">
        <f t="shared" si="228"/>
        <v/>
      </c>
      <c r="AI573" s="33" t="str">
        <f t="shared" si="229"/>
        <v/>
      </c>
      <c r="AJ573" s="33" t="str">
        <f t="shared" si="230"/>
        <v/>
      </c>
      <c r="AK573" s="34">
        <f t="shared" si="231"/>
        <v>713</v>
      </c>
      <c r="AL573" s="34">
        <f t="shared" si="232"/>
        <v>759.34</v>
      </c>
      <c r="AM573" s="32">
        <f t="shared" si="233"/>
        <v>95373</v>
      </c>
      <c r="AN573" s="35">
        <f t="shared" si="234"/>
        <v>5.3758495219872974E-3</v>
      </c>
      <c r="AO573" s="32">
        <f t="shared" si="235"/>
        <v>134.04143198123128</v>
      </c>
      <c r="AP573" s="32">
        <f t="shared" si="236"/>
        <v>70573</v>
      </c>
      <c r="AQ573" s="32">
        <f t="shared" si="237"/>
        <v>2180</v>
      </c>
      <c r="AR573" s="32">
        <f t="shared" si="238"/>
        <v>7674.3</v>
      </c>
      <c r="AS573" s="32">
        <f t="shared" si="239"/>
        <v>68259</v>
      </c>
      <c r="AT573" s="36">
        <f t="shared" si="240"/>
        <v>70573</v>
      </c>
      <c r="AU573" s="33"/>
      <c r="AV573" s="33">
        <f t="shared" si="241"/>
        <v>1</v>
      </c>
      <c r="AX573">
        <v>70439</v>
      </c>
      <c r="AY573" s="71">
        <f t="shared" si="242"/>
        <v>1.9023552293473787E-3</v>
      </c>
    </row>
    <row r="574" spans="1:51" ht="15" customHeight="1" x14ac:dyDescent="0.25">
      <c r="A574">
        <v>59</v>
      </c>
      <c r="B574">
        <v>900</v>
      </c>
      <c r="C574" t="s">
        <v>2437</v>
      </c>
      <c r="D574" t="s">
        <v>2438</v>
      </c>
      <c r="E574" s="39" t="s">
        <v>765</v>
      </c>
      <c r="F574" s="32">
        <v>16308</v>
      </c>
      <c r="G574" s="43">
        <v>93</v>
      </c>
      <c r="H574" s="47">
        <f t="shared" si="216"/>
        <v>1.968482948553935</v>
      </c>
      <c r="I574">
        <v>15</v>
      </c>
      <c r="J574">
        <v>30</v>
      </c>
      <c r="K574" s="33">
        <f t="shared" si="217"/>
        <v>50</v>
      </c>
      <c r="L574" s="33">
        <v>109</v>
      </c>
      <c r="M574" s="33">
        <v>113</v>
      </c>
      <c r="N574" s="33">
        <v>120</v>
      </c>
      <c r="O574" s="33">
        <v>116</v>
      </c>
      <c r="P574" s="42">
        <v>86</v>
      </c>
      <c r="Q574" s="43">
        <v>98</v>
      </c>
      <c r="R574" s="40">
        <f t="shared" si="218"/>
        <v>120</v>
      </c>
      <c r="S574" s="34">
        <f t="shared" si="219"/>
        <v>22.5</v>
      </c>
      <c r="T574" s="43">
        <v>316900</v>
      </c>
      <c r="U574" s="43">
        <v>13659773</v>
      </c>
      <c r="V574" s="54">
        <f t="shared" si="220"/>
        <v>2.3199510000000001</v>
      </c>
      <c r="W574" s="32">
        <v>13</v>
      </c>
      <c r="X574">
        <v>50</v>
      </c>
      <c r="Y574">
        <f t="shared" si="221"/>
        <v>26</v>
      </c>
      <c r="Z574" s="46">
        <v>103232</v>
      </c>
      <c r="AA574" s="41">
        <v>24002</v>
      </c>
      <c r="AB574" s="33">
        <f t="shared" si="222"/>
        <v>0.42007800000000001</v>
      </c>
      <c r="AC574" s="33" t="str">
        <f t="shared" si="223"/>
        <v/>
      </c>
      <c r="AD574" s="33" t="str">
        <f t="shared" si="224"/>
        <v/>
      </c>
      <c r="AE574" s="62">
        <f t="shared" si="225"/>
        <v>631.27960822774753</v>
      </c>
      <c r="AF574" s="62">
        <f t="shared" si="226"/>
        <v>0</v>
      </c>
      <c r="AG574" s="62">
        <f t="shared" si="227"/>
        <v>0</v>
      </c>
      <c r="AH574" s="62" t="str">
        <f t="shared" si="228"/>
        <v/>
      </c>
      <c r="AI574" s="33" t="str">
        <f t="shared" si="229"/>
        <v/>
      </c>
      <c r="AJ574" s="33" t="str">
        <f t="shared" si="230"/>
        <v/>
      </c>
      <c r="AK574" s="34">
        <f t="shared" si="231"/>
        <v>631.28</v>
      </c>
      <c r="AL574" s="34">
        <f t="shared" si="232"/>
        <v>672.31</v>
      </c>
      <c r="AM574" s="32">
        <f t="shared" si="233"/>
        <v>19159</v>
      </c>
      <c r="AN574" s="35">
        <f t="shared" si="234"/>
        <v>5.3758495219872974E-3</v>
      </c>
      <c r="AO574" s="32">
        <f t="shared" si="235"/>
        <v>15.326546987185784</v>
      </c>
      <c r="AP574" s="32">
        <f t="shared" si="236"/>
        <v>16323</v>
      </c>
      <c r="AQ574" s="32">
        <f t="shared" si="237"/>
        <v>930</v>
      </c>
      <c r="AR574" s="32">
        <f t="shared" si="238"/>
        <v>1200.1000000000001</v>
      </c>
      <c r="AS574" s="32">
        <f t="shared" si="239"/>
        <v>15378</v>
      </c>
      <c r="AT574" s="36">
        <f t="shared" si="240"/>
        <v>16323</v>
      </c>
      <c r="AU574" s="33"/>
      <c r="AV574" s="33">
        <f t="shared" si="241"/>
        <v>1</v>
      </c>
      <c r="AX574">
        <v>16308</v>
      </c>
      <c r="AY574" s="71">
        <f t="shared" si="242"/>
        <v>9.1979396615158204E-4</v>
      </c>
    </row>
    <row r="575" spans="1:51" ht="15" customHeight="1" x14ac:dyDescent="0.25">
      <c r="A575">
        <v>59</v>
      </c>
      <c r="B575">
        <v>1000</v>
      </c>
      <c r="C575" t="s">
        <v>2591</v>
      </c>
      <c r="D575" t="s">
        <v>2592</v>
      </c>
      <c r="E575" s="39" t="s">
        <v>842</v>
      </c>
      <c r="F575" s="32">
        <v>31734</v>
      </c>
      <c r="G575" s="43">
        <v>107</v>
      </c>
      <c r="H575" s="47">
        <f t="shared" si="216"/>
        <v>2.0293837776852097</v>
      </c>
      <c r="I575">
        <v>60</v>
      </c>
      <c r="J575">
        <v>96</v>
      </c>
      <c r="K575" s="33">
        <f t="shared" si="217"/>
        <v>62.5</v>
      </c>
      <c r="L575" s="33">
        <v>217</v>
      </c>
      <c r="M575" s="33">
        <v>180</v>
      </c>
      <c r="N575" s="33">
        <v>159</v>
      </c>
      <c r="O575" s="33">
        <v>132</v>
      </c>
      <c r="P575" s="42">
        <v>124</v>
      </c>
      <c r="Q575" s="43">
        <v>110</v>
      </c>
      <c r="R575" s="40">
        <f t="shared" si="218"/>
        <v>217</v>
      </c>
      <c r="S575" s="34">
        <f t="shared" si="219"/>
        <v>50.69</v>
      </c>
      <c r="T575" s="43">
        <v>2173900</v>
      </c>
      <c r="U575" s="43">
        <v>9234364</v>
      </c>
      <c r="V575" s="54">
        <f t="shared" si="220"/>
        <v>23.541416000000002</v>
      </c>
      <c r="W575" s="32">
        <v>16</v>
      </c>
      <c r="X575">
        <v>196</v>
      </c>
      <c r="Y575">
        <f t="shared" si="221"/>
        <v>8.16</v>
      </c>
      <c r="Z575" s="46">
        <v>70452</v>
      </c>
      <c r="AA575" s="41">
        <v>64000</v>
      </c>
      <c r="AB575" s="33">
        <f t="shared" si="222"/>
        <v>0.42007800000000001</v>
      </c>
      <c r="AC575" s="33" t="str">
        <f t="shared" si="223"/>
        <v/>
      </c>
      <c r="AD575" s="33" t="str">
        <f t="shared" si="224"/>
        <v/>
      </c>
      <c r="AE575" s="62">
        <f t="shared" si="225"/>
        <v>644.73120066377612</v>
      </c>
      <c r="AF575" s="62">
        <f t="shared" si="226"/>
        <v>0</v>
      </c>
      <c r="AG575" s="62">
        <f t="shared" si="227"/>
        <v>0</v>
      </c>
      <c r="AH575" s="62" t="str">
        <f t="shared" si="228"/>
        <v/>
      </c>
      <c r="AI575" s="33" t="str">
        <f t="shared" si="229"/>
        <v/>
      </c>
      <c r="AJ575" s="33" t="str">
        <f t="shared" si="230"/>
        <v/>
      </c>
      <c r="AK575" s="34">
        <f t="shared" si="231"/>
        <v>644.73</v>
      </c>
      <c r="AL575" s="34">
        <f t="shared" si="232"/>
        <v>686.63</v>
      </c>
      <c r="AM575" s="32">
        <f t="shared" si="233"/>
        <v>43874</v>
      </c>
      <c r="AN575" s="35">
        <f t="shared" si="234"/>
        <v>5.3758495219872974E-3</v>
      </c>
      <c r="AO575" s="32">
        <f t="shared" si="235"/>
        <v>65.262813196925791</v>
      </c>
      <c r="AP575" s="32">
        <f t="shared" si="236"/>
        <v>31799</v>
      </c>
      <c r="AQ575" s="32">
        <f t="shared" si="237"/>
        <v>1070</v>
      </c>
      <c r="AR575" s="32">
        <f t="shared" si="238"/>
        <v>3200</v>
      </c>
      <c r="AS575" s="32">
        <f t="shared" si="239"/>
        <v>30664</v>
      </c>
      <c r="AT575" s="36">
        <f t="shared" si="240"/>
        <v>31799</v>
      </c>
      <c r="AU575" s="33"/>
      <c r="AV575" s="33">
        <f t="shared" si="241"/>
        <v>1</v>
      </c>
      <c r="AX575">
        <v>31734</v>
      </c>
      <c r="AY575" s="71">
        <f t="shared" si="242"/>
        <v>2.0482762967164556E-3</v>
      </c>
    </row>
    <row r="576" spans="1:51" ht="15" customHeight="1" x14ac:dyDescent="0.25">
      <c r="A576">
        <v>59</v>
      </c>
      <c r="B576">
        <v>7600</v>
      </c>
      <c r="C576" t="s">
        <v>1691</v>
      </c>
      <c r="D576" t="s">
        <v>1692</v>
      </c>
      <c r="E576" s="39" t="s">
        <v>393</v>
      </c>
      <c r="F576" s="32">
        <v>250903</v>
      </c>
      <c r="G576" s="43">
        <v>590</v>
      </c>
      <c r="H576" s="47">
        <f t="shared" si="216"/>
        <v>2.7708520116421442</v>
      </c>
      <c r="I576">
        <v>171</v>
      </c>
      <c r="J576">
        <v>339</v>
      </c>
      <c r="K576" s="33">
        <f t="shared" si="217"/>
        <v>50.442500000000003</v>
      </c>
      <c r="L576" s="33">
        <v>754</v>
      </c>
      <c r="M576" s="33">
        <v>731</v>
      </c>
      <c r="N576" s="33">
        <v>599</v>
      </c>
      <c r="O576" s="33">
        <v>597</v>
      </c>
      <c r="P576" s="42">
        <v>633</v>
      </c>
      <c r="Q576" s="43">
        <v>610</v>
      </c>
      <c r="R576" s="40">
        <f t="shared" si="218"/>
        <v>754</v>
      </c>
      <c r="S576" s="34">
        <f t="shared" si="219"/>
        <v>21.75</v>
      </c>
      <c r="T576" s="43">
        <v>6716100</v>
      </c>
      <c r="U576" s="43">
        <v>33305577</v>
      </c>
      <c r="V576" s="54">
        <f t="shared" si="220"/>
        <v>20.165091</v>
      </c>
      <c r="W576" s="32">
        <v>118</v>
      </c>
      <c r="X576">
        <v>742</v>
      </c>
      <c r="Y576">
        <f t="shared" si="221"/>
        <v>15.9</v>
      </c>
      <c r="Z576" s="46">
        <v>352810</v>
      </c>
      <c r="AA576" s="41">
        <v>246980</v>
      </c>
      <c r="AB576" s="33">
        <f t="shared" si="222"/>
        <v>0.42007800000000001</v>
      </c>
      <c r="AC576" s="33" t="str">
        <f t="shared" si="223"/>
        <v/>
      </c>
      <c r="AD576" s="33" t="str">
        <f t="shared" si="224"/>
        <v/>
      </c>
      <c r="AE576" s="62">
        <f t="shared" si="225"/>
        <v>808.50447977548185</v>
      </c>
      <c r="AF576" s="62">
        <f t="shared" si="226"/>
        <v>0</v>
      </c>
      <c r="AG576" s="62">
        <f t="shared" si="227"/>
        <v>0</v>
      </c>
      <c r="AH576" s="62" t="str">
        <f t="shared" si="228"/>
        <v/>
      </c>
      <c r="AI576" s="33" t="str">
        <f t="shared" si="229"/>
        <v/>
      </c>
      <c r="AJ576" s="33" t="str">
        <f t="shared" si="230"/>
        <v/>
      </c>
      <c r="AK576" s="34">
        <f t="shared" si="231"/>
        <v>808.5</v>
      </c>
      <c r="AL576" s="34">
        <f t="shared" si="232"/>
        <v>861.05</v>
      </c>
      <c r="AM576" s="32">
        <f t="shared" si="233"/>
        <v>359812</v>
      </c>
      <c r="AN576" s="35">
        <f t="shared" si="234"/>
        <v>5.3758495219872974E-3</v>
      </c>
      <c r="AO576" s="32">
        <f t="shared" si="235"/>
        <v>585.47839559011459</v>
      </c>
      <c r="AP576" s="32">
        <f t="shared" si="236"/>
        <v>251488</v>
      </c>
      <c r="AQ576" s="32">
        <f t="shared" si="237"/>
        <v>5900</v>
      </c>
      <c r="AR576" s="32">
        <f t="shared" si="238"/>
        <v>12349</v>
      </c>
      <c r="AS576" s="32">
        <f t="shared" si="239"/>
        <v>245003</v>
      </c>
      <c r="AT576" s="36">
        <f t="shared" si="240"/>
        <v>251488</v>
      </c>
      <c r="AU576" s="33"/>
      <c r="AV576" s="33">
        <f t="shared" si="241"/>
        <v>1</v>
      </c>
      <c r="AX576">
        <v>250903</v>
      </c>
      <c r="AY576" s="71">
        <f t="shared" si="242"/>
        <v>2.3315783390393898E-3</v>
      </c>
    </row>
    <row r="577" spans="1:51" ht="15" customHeight="1" x14ac:dyDescent="0.25">
      <c r="A577">
        <v>60</v>
      </c>
      <c r="B577">
        <v>200</v>
      </c>
      <c r="C577" t="s">
        <v>1013</v>
      </c>
      <c r="D577" t="s">
        <v>1014</v>
      </c>
      <c r="E577" s="39" t="s">
        <v>56</v>
      </c>
      <c r="F577" s="32">
        <v>15207</v>
      </c>
      <c r="G577" s="43">
        <v>85</v>
      </c>
      <c r="H577" s="47">
        <f t="shared" si="216"/>
        <v>1.9294189257142926</v>
      </c>
      <c r="I577">
        <v>13</v>
      </c>
      <c r="J577">
        <v>32</v>
      </c>
      <c r="K577" s="33">
        <f t="shared" si="217"/>
        <v>40.625</v>
      </c>
      <c r="L577" s="33">
        <v>171</v>
      </c>
      <c r="M577" s="33">
        <v>134</v>
      </c>
      <c r="N577" s="33">
        <v>137</v>
      </c>
      <c r="O577" s="33">
        <v>101</v>
      </c>
      <c r="P577" s="42">
        <v>107</v>
      </c>
      <c r="Q577" s="43">
        <v>88</v>
      </c>
      <c r="R577" s="40">
        <f t="shared" si="218"/>
        <v>171</v>
      </c>
      <c r="S577" s="34">
        <f t="shared" si="219"/>
        <v>50.29</v>
      </c>
      <c r="T577" s="43">
        <v>7473600</v>
      </c>
      <c r="U577" s="43">
        <v>15271700</v>
      </c>
      <c r="V577" s="54">
        <f t="shared" si="220"/>
        <v>48.937576999999997</v>
      </c>
      <c r="W577" s="32">
        <v>19</v>
      </c>
      <c r="X577">
        <v>53</v>
      </c>
      <c r="Y577">
        <f t="shared" si="221"/>
        <v>35.85</v>
      </c>
      <c r="Z577" s="46">
        <v>336061</v>
      </c>
      <c r="AA577" s="41">
        <v>66002</v>
      </c>
      <c r="AB577" s="33">
        <f t="shared" si="222"/>
        <v>0.42007800000000001</v>
      </c>
      <c r="AC577" s="33" t="str">
        <f t="shared" si="223"/>
        <v/>
      </c>
      <c r="AD577" s="33" t="str">
        <f t="shared" si="224"/>
        <v/>
      </c>
      <c r="AE577" s="62">
        <f t="shared" si="225"/>
        <v>622.65126405499586</v>
      </c>
      <c r="AF577" s="62">
        <f t="shared" si="226"/>
        <v>0</v>
      </c>
      <c r="AG577" s="62">
        <f t="shared" si="227"/>
        <v>0</v>
      </c>
      <c r="AH577" s="62" t="str">
        <f t="shared" si="228"/>
        <v/>
      </c>
      <c r="AI577" s="33" t="str">
        <f t="shared" si="229"/>
        <v/>
      </c>
      <c r="AJ577" s="33" t="str">
        <f t="shared" si="230"/>
        <v/>
      </c>
      <c r="AK577" s="34">
        <f t="shared" si="231"/>
        <v>622.65</v>
      </c>
      <c r="AL577" s="34">
        <f t="shared" si="232"/>
        <v>663.12</v>
      </c>
      <c r="AM577" s="32">
        <f t="shared" si="233"/>
        <v>0</v>
      </c>
      <c r="AN577" s="35">
        <f t="shared" si="234"/>
        <v>5.3758495219872974E-3</v>
      </c>
      <c r="AO577" s="32">
        <f t="shared" si="235"/>
        <v>-81.750543680860829</v>
      </c>
      <c r="AP577" s="32">
        <f t="shared" si="236"/>
        <v>0</v>
      </c>
      <c r="AQ577" s="32">
        <f t="shared" si="237"/>
        <v>850</v>
      </c>
      <c r="AR577" s="32">
        <f t="shared" si="238"/>
        <v>3300.1000000000004</v>
      </c>
      <c r="AS577" s="32">
        <f t="shared" si="239"/>
        <v>14357</v>
      </c>
      <c r="AT577" s="36">
        <f t="shared" si="240"/>
        <v>14357</v>
      </c>
      <c r="AU577" s="33"/>
      <c r="AV577" s="33">
        <f t="shared" si="241"/>
        <v>1</v>
      </c>
      <c r="AX577">
        <v>15207</v>
      </c>
      <c r="AY577" s="71">
        <f t="shared" si="242"/>
        <v>-5.5895311369763924E-2</v>
      </c>
    </row>
    <row r="578" spans="1:51" ht="15" customHeight="1" x14ac:dyDescent="0.25">
      <c r="A578">
        <v>60</v>
      </c>
      <c r="B578">
        <v>300</v>
      </c>
      <c r="C578" t="s">
        <v>1197</v>
      </c>
      <c r="D578" t="s">
        <v>1198</v>
      </c>
      <c r="E578" s="39" t="s">
        <v>148</v>
      </c>
      <c r="F578" s="32">
        <v>72807</v>
      </c>
      <c r="G578" s="43">
        <v>220</v>
      </c>
      <c r="H578" s="47">
        <f t="shared" si="216"/>
        <v>2.3424226808222062</v>
      </c>
      <c r="I578">
        <v>21</v>
      </c>
      <c r="J578">
        <v>80</v>
      </c>
      <c r="K578" s="33">
        <f t="shared" si="217"/>
        <v>26.25</v>
      </c>
      <c r="L578" s="33">
        <v>255</v>
      </c>
      <c r="M578" s="33">
        <v>273</v>
      </c>
      <c r="N578" s="33">
        <v>264</v>
      </c>
      <c r="O578" s="33">
        <v>243</v>
      </c>
      <c r="P578" s="42">
        <v>267</v>
      </c>
      <c r="Q578" s="43">
        <v>243</v>
      </c>
      <c r="R578" s="40">
        <f t="shared" si="218"/>
        <v>273</v>
      </c>
      <c r="S578" s="34">
        <f t="shared" si="219"/>
        <v>19.41</v>
      </c>
      <c r="T578" s="43">
        <v>1637800</v>
      </c>
      <c r="U578" s="43">
        <v>11657100</v>
      </c>
      <c r="V578" s="54">
        <f t="shared" si="220"/>
        <v>14.049806999999999</v>
      </c>
      <c r="W578" s="32">
        <v>24</v>
      </c>
      <c r="X578">
        <v>184</v>
      </c>
      <c r="Y578">
        <f t="shared" si="221"/>
        <v>13.04</v>
      </c>
      <c r="Z578" s="46">
        <v>150874</v>
      </c>
      <c r="AA578" s="41">
        <v>97066</v>
      </c>
      <c r="AB578" s="33">
        <f t="shared" si="222"/>
        <v>0.42007800000000001</v>
      </c>
      <c r="AC578" s="33" t="str">
        <f t="shared" si="223"/>
        <v/>
      </c>
      <c r="AD578" s="33" t="str">
        <f t="shared" si="224"/>
        <v/>
      </c>
      <c r="AE578" s="62">
        <f t="shared" si="225"/>
        <v>713.87429447196644</v>
      </c>
      <c r="AF578" s="62">
        <f t="shared" si="226"/>
        <v>0</v>
      </c>
      <c r="AG578" s="62">
        <f t="shared" si="227"/>
        <v>0</v>
      </c>
      <c r="AH578" s="62" t="str">
        <f t="shared" si="228"/>
        <v/>
      </c>
      <c r="AI578" s="33" t="str">
        <f t="shared" si="229"/>
        <v/>
      </c>
      <c r="AJ578" s="33" t="str">
        <f t="shared" si="230"/>
        <v/>
      </c>
      <c r="AK578" s="34">
        <f t="shared" si="231"/>
        <v>713.87</v>
      </c>
      <c r="AL578" s="34">
        <f t="shared" si="232"/>
        <v>760.27</v>
      </c>
      <c r="AM578" s="32">
        <f t="shared" si="233"/>
        <v>103881</v>
      </c>
      <c r="AN578" s="35">
        <f t="shared" si="234"/>
        <v>5.3758495219872974E-3</v>
      </c>
      <c r="AO578" s="32">
        <f t="shared" si="235"/>
        <v>167.04914804623328</v>
      </c>
      <c r="AP578" s="32">
        <f t="shared" si="236"/>
        <v>72974</v>
      </c>
      <c r="AQ578" s="32">
        <f t="shared" si="237"/>
        <v>2200</v>
      </c>
      <c r="AR578" s="32">
        <f t="shared" si="238"/>
        <v>4853.3</v>
      </c>
      <c r="AS578" s="32">
        <f t="shared" si="239"/>
        <v>70607</v>
      </c>
      <c r="AT578" s="36">
        <f t="shared" si="240"/>
        <v>72974</v>
      </c>
      <c r="AU578" s="33"/>
      <c r="AV578" s="33">
        <f t="shared" si="241"/>
        <v>1</v>
      </c>
      <c r="AX578">
        <v>72807</v>
      </c>
      <c r="AY578" s="71">
        <f t="shared" si="242"/>
        <v>2.2937354924663835E-3</v>
      </c>
    </row>
    <row r="579" spans="1:51" ht="15" customHeight="1" x14ac:dyDescent="0.25">
      <c r="A579">
        <v>60</v>
      </c>
      <c r="B579">
        <v>400</v>
      </c>
      <c r="C579" t="s">
        <v>1251</v>
      </c>
      <c r="D579" t="s">
        <v>1252</v>
      </c>
      <c r="E579" s="39" t="s">
        <v>174</v>
      </c>
      <c r="F579" s="32">
        <v>4521314</v>
      </c>
      <c r="G579" s="43">
        <v>7339</v>
      </c>
      <c r="H579" s="47">
        <f t="shared" si="216"/>
        <v>3.8656368876996288</v>
      </c>
      <c r="I579">
        <v>957</v>
      </c>
      <c r="J579">
        <v>3828</v>
      </c>
      <c r="K579" s="33">
        <f t="shared" si="217"/>
        <v>25</v>
      </c>
      <c r="L579" s="33">
        <v>8312</v>
      </c>
      <c r="M579" s="33">
        <v>8628</v>
      </c>
      <c r="N579" s="33">
        <v>8119</v>
      </c>
      <c r="O579" s="33">
        <v>8192</v>
      </c>
      <c r="P579" s="40">
        <v>7891</v>
      </c>
      <c r="Q579" s="43">
        <v>7482</v>
      </c>
      <c r="R579" s="40">
        <f t="shared" si="218"/>
        <v>8628</v>
      </c>
      <c r="S579" s="34">
        <f t="shared" si="219"/>
        <v>14.94</v>
      </c>
      <c r="T579" s="43">
        <v>79437800</v>
      </c>
      <c r="U579" s="43">
        <v>430105600</v>
      </c>
      <c r="V579" s="54">
        <f t="shared" si="220"/>
        <v>18.469370999999999</v>
      </c>
      <c r="W579" s="32">
        <v>1537</v>
      </c>
      <c r="X579">
        <v>7388</v>
      </c>
      <c r="Y579">
        <f t="shared" si="221"/>
        <v>20.8</v>
      </c>
      <c r="Z579" s="46">
        <v>5240669</v>
      </c>
      <c r="AA579" s="41">
        <v>4486227</v>
      </c>
      <c r="AB579" s="33">
        <f t="shared" si="222"/>
        <v>0.42007800000000001</v>
      </c>
      <c r="AC579" s="33" t="str">
        <f t="shared" si="223"/>
        <v/>
      </c>
      <c r="AD579" s="33" t="str">
        <f t="shared" si="224"/>
        <v/>
      </c>
      <c r="AE579" s="62">
        <f t="shared" si="225"/>
        <v>0</v>
      </c>
      <c r="AF579" s="62">
        <f t="shared" si="226"/>
        <v>1235.5926528297496</v>
      </c>
      <c r="AG579" s="62">
        <f t="shared" si="227"/>
        <v>0</v>
      </c>
      <c r="AH579" s="62" t="str">
        <f t="shared" si="228"/>
        <v/>
      </c>
      <c r="AI579" s="33" t="str">
        <f t="shared" si="229"/>
        <v/>
      </c>
      <c r="AJ579" s="33" t="str">
        <f t="shared" si="230"/>
        <v/>
      </c>
      <c r="AK579" s="34">
        <f t="shared" si="231"/>
        <v>1235.5899999999999</v>
      </c>
      <c r="AL579" s="34">
        <f t="shared" si="232"/>
        <v>1315.89</v>
      </c>
      <c r="AM579" s="32">
        <f t="shared" si="233"/>
        <v>7455827</v>
      </c>
      <c r="AN579" s="35">
        <f t="shared" si="234"/>
        <v>5.3758495219872974E-3</v>
      </c>
      <c r="AO579" s="32">
        <f t="shared" si="235"/>
        <v>15775.50030831551</v>
      </c>
      <c r="AP579" s="32">
        <f t="shared" si="236"/>
        <v>4537090</v>
      </c>
      <c r="AQ579" s="32">
        <f t="shared" si="237"/>
        <v>73390</v>
      </c>
      <c r="AR579" s="32">
        <f t="shared" si="238"/>
        <v>224311.35</v>
      </c>
      <c r="AS579" s="32">
        <f t="shared" si="239"/>
        <v>4447924</v>
      </c>
      <c r="AT579" s="36">
        <f t="shared" si="240"/>
        <v>4537090</v>
      </c>
      <c r="AU579" s="33"/>
      <c r="AV579" s="33">
        <f t="shared" si="241"/>
        <v>1</v>
      </c>
      <c r="AX579">
        <v>4521314</v>
      </c>
      <c r="AY579" s="71">
        <f t="shared" si="242"/>
        <v>3.4892511336306214E-3</v>
      </c>
    </row>
    <row r="580" spans="1:51" ht="15" customHeight="1" x14ac:dyDescent="0.25">
      <c r="A580">
        <v>60</v>
      </c>
      <c r="B580">
        <v>500</v>
      </c>
      <c r="C580" t="s">
        <v>1343</v>
      </c>
      <c r="D580" t="s">
        <v>1344</v>
      </c>
      <c r="E580" s="39" t="s">
        <v>220</v>
      </c>
      <c r="F580" s="32">
        <v>2468992</v>
      </c>
      <c r="G580" s="43">
        <v>8926</v>
      </c>
      <c r="H580" s="47">
        <f t="shared" si="216"/>
        <v>3.9506568825045107</v>
      </c>
      <c r="I580">
        <v>419</v>
      </c>
      <c r="J580">
        <v>3706</v>
      </c>
      <c r="K580" s="33">
        <f>ROUND(479/J580,6)*100</f>
        <v>12.925000000000001</v>
      </c>
      <c r="L580" s="33">
        <v>7607</v>
      </c>
      <c r="M580" s="33">
        <v>8537</v>
      </c>
      <c r="N580" s="33">
        <v>8658</v>
      </c>
      <c r="O580" s="33">
        <v>7501</v>
      </c>
      <c r="P580" s="40">
        <v>8601</v>
      </c>
      <c r="Q580" s="43">
        <v>9176</v>
      </c>
      <c r="R580" s="40">
        <f t="shared" si="218"/>
        <v>9176</v>
      </c>
      <c r="S580" s="34">
        <f t="shared" si="219"/>
        <v>2.72</v>
      </c>
      <c r="T580" s="43">
        <v>135977400</v>
      </c>
      <c r="U580" s="43">
        <v>859640600</v>
      </c>
      <c r="V580" s="54">
        <f t="shared" si="220"/>
        <v>15.817936</v>
      </c>
      <c r="W580" s="32">
        <v>1214</v>
      </c>
      <c r="X580">
        <v>9067</v>
      </c>
      <c r="Y580">
        <f t="shared" si="221"/>
        <v>13.39</v>
      </c>
      <c r="Z580" s="46">
        <v>11008790</v>
      </c>
      <c r="AA580" s="41">
        <v>7138010</v>
      </c>
      <c r="AB580" s="33">
        <f t="shared" si="222"/>
        <v>0.42007800000000001</v>
      </c>
      <c r="AC580" s="33" t="str">
        <f t="shared" si="223"/>
        <v/>
      </c>
      <c r="AD580" s="33" t="str">
        <f t="shared" si="224"/>
        <v/>
      </c>
      <c r="AE580" s="62">
        <f t="shared" si="225"/>
        <v>0</v>
      </c>
      <c r="AF580" s="62">
        <f t="shared" si="226"/>
        <v>888.92881152599989</v>
      </c>
      <c r="AG580" s="62">
        <f t="shared" si="227"/>
        <v>0</v>
      </c>
      <c r="AH580" s="62" t="str">
        <f t="shared" si="228"/>
        <v/>
      </c>
      <c r="AI580" s="33" t="str">
        <f t="shared" si="229"/>
        <v/>
      </c>
      <c r="AJ580" s="33" t="str">
        <f t="shared" si="230"/>
        <v/>
      </c>
      <c r="AK580" s="34">
        <f t="shared" si="231"/>
        <v>888.93</v>
      </c>
      <c r="AL580" s="34">
        <f t="shared" si="232"/>
        <v>946.7</v>
      </c>
      <c r="AM580" s="32">
        <f t="shared" si="233"/>
        <v>3825694</v>
      </c>
      <c r="AN580" s="35">
        <f t="shared" si="234"/>
        <v>5.3758495219872974E-3</v>
      </c>
      <c r="AO580" s="32">
        <f t="shared" si="235"/>
        <v>7293.4257981792107</v>
      </c>
      <c r="AP580" s="32">
        <f t="shared" si="236"/>
        <v>2476285</v>
      </c>
      <c r="AQ580" s="32">
        <f t="shared" si="237"/>
        <v>89260</v>
      </c>
      <c r="AR580" s="32">
        <f t="shared" si="238"/>
        <v>356900.5</v>
      </c>
      <c r="AS580" s="32">
        <f t="shared" si="239"/>
        <v>2379732</v>
      </c>
      <c r="AT580" s="36">
        <f t="shared" si="240"/>
        <v>2476285</v>
      </c>
      <c r="AU580" s="33"/>
      <c r="AV580" s="33">
        <f t="shared" si="241"/>
        <v>1</v>
      </c>
      <c r="AX580">
        <v>2468992</v>
      </c>
      <c r="AY580" s="71">
        <f t="shared" si="242"/>
        <v>2.9538370314687126E-3</v>
      </c>
    </row>
    <row r="581" spans="1:51" ht="15" customHeight="1" x14ac:dyDescent="0.25">
      <c r="A581">
        <v>60</v>
      </c>
      <c r="B581">
        <v>700</v>
      </c>
      <c r="C581" t="s">
        <v>1399</v>
      </c>
      <c r="D581" t="s">
        <v>1400</v>
      </c>
      <c r="E581" s="39" t="s">
        <v>247</v>
      </c>
      <c r="F581" s="32">
        <v>154572</v>
      </c>
      <c r="G581" s="43">
        <v>383</v>
      </c>
      <c r="H581" s="47">
        <f t="shared" si="216"/>
        <v>2.5831987739686229</v>
      </c>
      <c r="I581">
        <v>81</v>
      </c>
      <c r="J581">
        <v>263</v>
      </c>
      <c r="K581" s="33">
        <f t="shared" ref="K581:K644" si="243">ROUND(I581/J581,6)*100</f>
        <v>30.798500000000001</v>
      </c>
      <c r="L581" s="33">
        <v>571</v>
      </c>
      <c r="M581" s="33">
        <v>585</v>
      </c>
      <c r="N581" s="33">
        <v>422</v>
      </c>
      <c r="O581" s="33">
        <v>437</v>
      </c>
      <c r="P581" s="42">
        <v>503</v>
      </c>
      <c r="Q581" s="43">
        <v>403</v>
      </c>
      <c r="R581" s="40">
        <f t="shared" si="218"/>
        <v>585</v>
      </c>
      <c r="S581" s="34">
        <f t="shared" si="219"/>
        <v>34.53</v>
      </c>
      <c r="T581" s="43">
        <v>5627700</v>
      </c>
      <c r="U581" s="43">
        <v>27901800</v>
      </c>
      <c r="V581" s="54">
        <f t="shared" si="220"/>
        <v>20.169665999999999</v>
      </c>
      <c r="W581" s="32">
        <v>86</v>
      </c>
      <c r="X581">
        <v>445</v>
      </c>
      <c r="Y581">
        <f t="shared" si="221"/>
        <v>19.329999999999998</v>
      </c>
      <c r="Z581" s="46">
        <v>357119</v>
      </c>
      <c r="AA581" s="41">
        <v>215937</v>
      </c>
      <c r="AB581" s="33">
        <f t="shared" si="222"/>
        <v>0.42007800000000001</v>
      </c>
      <c r="AC581" s="33" t="str">
        <f t="shared" si="223"/>
        <v/>
      </c>
      <c r="AD581" s="33" t="str">
        <f t="shared" si="224"/>
        <v/>
      </c>
      <c r="AE581" s="62">
        <f t="shared" si="225"/>
        <v>767.05619559786749</v>
      </c>
      <c r="AF581" s="62">
        <f t="shared" si="226"/>
        <v>0</v>
      </c>
      <c r="AG581" s="62">
        <f t="shared" si="227"/>
        <v>0</v>
      </c>
      <c r="AH581" s="62" t="str">
        <f t="shared" si="228"/>
        <v/>
      </c>
      <c r="AI581" s="33" t="str">
        <f t="shared" si="229"/>
        <v/>
      </c>
      <c r="AJ581" s="33" t="str">
        <f t="shared" si="230"/>
        <v/>
      </c>
      <c r="AK581" s="34">
        <f t="shared" si="231"/>
        <v>767.06</v>
      </c>
      <c r="AL581" s="34">
        <f t="shared" si="232"/>
        <v>816.91</v>
      </c>
      <c r="AM581" s="32">
        <f t="shared" si="233"/>
        <v>162859</v>
      </c>
      <c r="AN581" s="35">
        <f t="shared" si="234"/>
        <v>5.3758495219872974E-3</v>
      </c>
      <c r="AO581" s="32">
        <f t="shared" si="235"/>
        <v>44.549664988708734</v>
      </c>
      <c r="AP581" s="32">
        <f t="shared" si="236"/>
        <v>154617</v>
      </c>
      <c r="AQ581" s="32">
        <f t="shared" si="237"/>
        <v>3830</v>
      </c>
      <c r="AR581" s="32">
        <f t="shared" si="238"/>
        <v>10796.85</v>
      </c>
      <c r="AS581" s="32">
        <f t="shared" si="239"/>
        <v>150742</v>
      </c>
      <c r="AT581" s="36">
        <f t="shared" si="240"/>
        <v>154617</v>
      </c>
      <c r="AU581" s="33"/>
      <c r="AV581" s="33">
        <f t="shared" si="241"/>
        <v>1</v>
      </c>
      <c r="AX581">
        <v>154572</v>
      </c>
      <c r="AY581" s="71">
        <f t="shared" si="242"/>
        <v>2.911264653365422E-4</v>
      </c>
    </row>
    <row r="582" spans="1:51" ht="15" customHeight="1" x14ac:dyDescent="0.25">
      <c r="A582">
        <v>60</v>
      </c>
      <c r="B582">
        <v>900</v>
      </c>
      <c r="C582" t="s">
        <v>1429</v>
      </c>
      <c r="D582" t="s">
        <v>1430</v>
      </c>
      <c r="E582" s="39" t="s">
        <v>262</v>
      </c>
      <c r="F582" s="32">
        <v>340435</v>
      </c>
      <c r="G582" s="43">
        <v>787</v>
      </c>
      <c r="H582" s="47">
        <f t="shared" si="216"/>
        <v>2.8959747323590648</v>
      </c>
      <c r="I582">
        <v>119</v>
      </c>
      <c r="J582">
        <v>370</v>
      </c>
      <c r="K582" s="33">
        <f t="shared" si="243"/>
        <v>32.162199999999999</v>
      </c>
      <c r="L582" s="33">
        <v>955</v>
      </c>
      <c r="M582" s="33">
        <v>869</v>
      </c>
      <c r="N582" s="33">
        <v>853</v>
      </c>
      <c r="O582" s="33">
        <v>893</v>
      </c>
      <c r="P582" s="42">
        <v>842</v>
      </c>
      <c r="Q582" s="43">
        <v>804</v>
      </c>
      <c r="R582" s="40">
        <f t="shared" si="218"/>
        <v>955</v>
      </c>
      <c r="S582" s="34">
        <f t="shared" si="219"/>
        <v>17.59</v>
      </c>
      <c r="T582" s="43">
        <v>10727400</v>
      </c>
      <c r="U582" s="43">
        <v>57239800</v>
      </c>
      <c r="V582" s="54">
        <f t="shared" si="220"/>
        <v>18.741156</v>
      </c>
      <c r="W582" s="32">
        <v>204</v>
      </c>
      <c r="X582">
        <v>782</v>
      </c>
      <c r="Y582">
        <f t="shared" si="221"/>
        <v>26.09</v>
      </c>
      <c r="Z582" s="46">
        <v>625635</v>
      </c>
      <c r="AA582" s="41">
        <v>264999</v>
      </c>
      <c r="AB582" s="33">
        <f t="shared" si="222"/>
        <v>0.42007800000000001</v>
      </c>
      <c r="AC582" s="33" t="str">
        <f t="shared" si="223"/>
        <v/>
      </c>
      <c r="AD582" s="33" t="str">
        <f t="shared" si="224"/>
        <v/>
      </c>
      <c r="AE582" s="62">
        <f t="shared" si="225"/>
        <v>836.14121095927317</v>
      </c>
      <c r="AF582" s="62">
        <f t="shared" si="226"/>
        <v>0</v>
      </c>
      <c r="AG582" s="62">
        <f t="shared" si="227"/>
        <v>0</v>
      </c>
      <c r="AH582" s="62" t="str">
        <f t="shared" si="228"/>
        <v/>
      </c>
      <c r="AI582" s="33" t="str">
        <f t="shared" si="229"/>
        <v/>
      </c>
      <c r="AJ582" s="33" t="str">
        <f t="shared" si="230"/>
        <v/>
      </c>
      <c r="AK582" s="34">
        <f t="shared" si="231"/>
        <v>836.14</v>
      </c>
      <c r="AL582" s="34">
        <f t="shared" si="232"/>
        <v>890.48</v>
      </c>
      <c r="AM582" s="32">
        <f t="shared" si="233"/>
        <v>437992</v>
      </c>
      <c r="AN582" s="35">
        <f t="shared" si="234"/>
        <v>5.3758495219872974E-3</v>
      </c>
      <c r="AO582" s="32">
        <f t="shared" si="235"/>
        <v>524.45175181651473</v>
      </c>
      <c r="AP582" s="32">
        <f t="shared" si="236"/>
        <v>340959</v>
      </c>
      <c r="AQ582" s="32">
        <f t="shared" si="237"/>
        <v>7870</v>
      </c>
      <c r="AR582" s="32">
        <f t="shared" si="238"/>
        <v>13249.95</v>
      </c>
      <c r="AS582" s="32">
        <f t="shared" si="239"/>
        <v>332565</v>
      </c>
      <c r="AT582" s="36">
        <f t="shared" si="240"/>
        <v>340959</v>
      </c>
      <c r="AU582" s="33"/>
      <c r="AV582" s="33">
        <f t="shared" si="241"/>
        <v>1</v>
      </c>
      <c r="AX582">
        <v>340435</v>
      </c>
      <c r="AY582" s="71">
        <f t="shared" si="242"/>
        <v>1.5392071908000059E-3</v>
      </c>
    </row>
    <row r="583" spans="1:51" ht="15" customHeight="1" x14ac:dyDescent="0.25">
      <c r="A583">
        <v>60</v>
      </c>
      <c r="B583">
        <v>1000</v>
      </c>
      <c r="C583" t="s">
        <v>1435</v>
      </c>
      <c r="D583" t="s">
        <v>1436</v>
      </c>
      <c r="E583" s="39" t="s">
        <v>265</v>
      </c>
      <c r="F583" s="32">
        <v>126253</v>
      </c>
      <c r="G583" s="43">
        <v>409</v>
      </c>
      <c r="H583" s="47">
        <f t="shared" si="216"/>
        <v>2.6117233080073419</v>
      </c>
      <c r="I583">
        <v>43</v>
      </c>
      <c r="J583">
        <v>172</v>
      </c>
      <c r="K583" s="33">
        <f t="shared" si="243"/>
        <v>25</v>
      </c>
      <c r="L583" s="33">
        <v>383</v>
      </c>
      <c r="M583" s="33">
        <v>453</v>
      </c>
      <c r="N583" s="33">
        <v>413</v>
      </c>
      <c r="O583" s="33">
        <v>435</v>
      </c>
      <c r="P583" s="42">
        <v>435</v>
      </c>
      <c r="Q583" s="43">
        <v>422</v>
      </c>
      <c r="R583" s="40">
        <f t="shared" si="218"/>
        <v>453</v>
      </c>
      <c r="S583" s="34">
        <f t="shared" si="219"/>
        <v>9.7100000000000009</v>
      </c>
      <c r="T583" s="43">
        <v>1697100</v>
      </c>
      <c r="U583" s="43">
        <v>24682000</v>
      </c>
      <c r="V583" s="54">
        <f t="shared" si="220"/>
        <v>6.8758609999999996</v>
      </c>
      <c r="W583" s="32">
        <v>45</v>
      </c>
      <c r="X583">
        <v>426</v>
      </c>
      <c r="Y583">
        <f t="shared" si="221"/>
        <v>10.56</v>
      </c>
      <c r="Z583" s="46">
        <v>253631</v>
      </c>
      <c r="AA583" s="41">
        <v>167828</v>
      </c>
      <c r="AB583" s="33">
        <f t="shared" si="222"/>
        <v>0.42007800000000001</v>
      </c>
      <c r="AC583" s="33" t="str">
        <f t="shared" si="223"/>
        <v/>
      </c>
      <c r="AD583" s="33" t="str">
        <f t="shared" si="224"/>
        <v/>
      </c>
      <c r="AE583" s="62">
        <f t="shared" si="225"/>
        <v>773.35660910273759</v>
      </c>
      <c r="AF583" s="62">
        <f t="shared" si="226"/>
        <v>0</v>
      </c>
      <c r="AG583" s="62">
        <f t="shared" si="227"/>
        <v>0</v>
      </c>
      <c r="AH583" s="62" t="str">
        <f t="shared" si="228"/>
        <v/>
      </c>
      <c r="AI583" s="33" t="str">
        <f t="shared" si="229"/>
        <v/>
      </c>
      <c r="AJ583" s="33" t="str">
        <f t="shared" si="230"/>
        <v/>
      </c>
      <c r="AK583" s="34">
        <f t="shared" si="231"/>
        <v>773.36</v>
      </c>
      <c r="AL583" s="34">
        <f t="shared" si="232"/>
        <v>823.62</v>
      </c>
      <c r="AM583" s="32">
        <f t="shared" si="233"/>
        <v>230316</v>
      </c>
      <c r="AN583" s="35">
        <f t="shared" si="234"/>
        <v>5.3758495219872974E-3</v>
      </c>
      <c r="AO583" s="32">
        <f t="shared" si="235"/>
        <v>559.42702880656418</v>
      </c>
      <c r="AP583" s="32">
        <f t="shared" si="236"/>
        <v>126812</v>
      </c>
      <c r="AQ583" s="32">
        <f t="shared" si="237"/>
        <v>4090</v>
      </c>
      <c r="AR583" s="32">
        <f t="shared" si="238"/>
        <v>8391.4</v>
      </c>
      <c r="AS583" s="32">
        <f t="shared" si="239"/>
        <v>122163</v>
      </c>
      <c r="AT583" s="36">
        <f t="shared" si="240"/>
        <v>126812</v>
      </c>
      <c r="AU583" s="33"/>
      <c r="AV583" s="33">
        <f t="shared" si="241"/>
        <v>1</v>
      </c>
      <c r="AX583">
        <v>126253</v>
      </c>
      <c r="AY583" s="71">
        <f t="shared" si="242"/>
        <v>4.4276175615628934E-3</v>
      </c>
    </row>
    <row r="584" spans="1:51" ht="15" customHeight="1" x14ac:dyDescent="0.25">
      <c r="A584">
        <v>60</v>
      </c>
      <c r="B584">
        <v>1100</v>
      </c>
      <c r="C584" t="s">
        <v>1453</v>
      </c>
      <c r="D584" t="s">
        <v>1454</v>
      </c>
      <c r="E584" s="39" t="s">
        <v>274</v>
      </c>
      <c r="F584" s="32">
        <v>641886</v>
      </c>
      <c r="G584" s="43">
        <v>1383</v>
      </c>
      <c r="H584" s="47">
        <f t="shared" si="216"/>
        <v>3.1408221801093106</v>
      </c>
      <c r="I584">
        <v>144</v>
      </c>
      <c r="J584">
        <v>613</v>
      </c>
      <c r="K584" s="33">
        <f t="shared" si="243"/>
        <v>23.491</v>
      </c>
      <c r="L584" s="33">
        <v>1684</v>
      </c>
      <c r="M584" s="33">
        <v>1599</v>
      </c>
      <c r="N584" s="33">
        <v>1529</v>
      </c>
      <c r="O584" s="33">
        <v>1575</v>
      </c>
      <c r="P584" s="40">
        <v>1527</v>
      </c>
      <c r="Q584" s="43">
        <v>1434</v>
      </c>
      <c r="R584" s="40">
        <f t="shared" si="218"/>
        <v>1684</v>
      </c>
      <c r="S584" s="34">
        <f t="shared" si="219"/>
        <v>17.87</v>
      </c>
      <c r="T584" s="43">
        <v>30579100</v>
      </c>
      <c r="U584" s="43">
        <v>105960600</v>
      </c>
      <c r="V584" s="54">
        <f t="shared" si="220"/>
        <v>28.858934000000001</v>
      </c>
      <c r="W584" s="32">
        <v>406</v>
      </c>
      <c r="X584">
        <v>1283</v>
      </c>
      <c r="Y584">
        <f t="shared" si="221"/>
        <v>31.64</v>
      </c>
      <c r="Z584" s="46">
        <v>1321011</v>
      </c>
      <c r="AA584" s="41">
        <v>530255</v>
      </c>
      <c r="AB584" s="33">
        <f t="shared" si="222"/>
        <v>0.42007800000000001</v>
      </c>
      <c r="AC584" s="33" t="str">
        <f t="shared" si="223"/>
        <v/>
      </c>
      <c r="AD584" s="33" t="str">
        <f t="shared" si="224"/>
        <v/>
      </c>
      <c r="AE584" s="62">
        <f t="shared" si="225"/>
        <v>890.22238067600415</v>
      </c>
      <c r="AF584" s="62">
        <f t="shared" si="226"/>
        <v>0</v>
      </c>
      <c r="AG584" s="62">
        <f t="shared" si="227"/>
        <v>0</v>
      </c>
      <c r="AH584" s="62" t="str">
        <f t="shared" si="228"/>
        <v/>
      </c>
      <c r="AI584" s="33" t="str">
        <f t="shared" si="229"/>
        <v/>
      </c>
      <c r="AJ584" s="33" t="str">
        <f t="shared" si="230"/>
        <v/>
      </c>
      <c r="AK584" s="34">
        <f t="shared" si="231"/>
        <v>890.22</v>
      </c>
      <c r="AL584" s="34">
        <f t="shared" si="232"/>
        <v>948.08</v>
      </c>
      <c r="AM584" s="32">
        <f t="shared" si="233"/>
        <v>756267</v>
      </c>
      <c r="AN584" s="35">
        <f t="shared" si="234"/>
        <v>5.3758495219872974E-3</v>
      </c>
      <c r="AO584" s="32">
        <f t="shared" si="235"/>
        <v>614.89504417442902</v>
      </c>
      <c r="AP584" s="32">
        <f t="shared" si="236"/>
        <v>642501</v>
      </c>
      <c r="AQ584" s="32">
        <f t="shared" si="237"/>
        <v>13830</v>
      </c>
      <c r="AR584" s="32">
        <f t="shared" si="238"/>
        <v>26512.75</v>
      </c>
      <c r="AS584" s="32">
        <f t="shared" si="239"/>
        <v>628056</v>
      </c>
      <c r="AT584" s="36">
        <f t="shared" si="240"/>
        <v>642501</v>
      </c>
      <c r="AU584" s="33"/>
      <c r="AV584" s="33">
        <f t="shared" si="241"/>
        <v>1</v>
      </c>
      <c r="AX584">
        <v>641886</v>
      </c>
      <c r="AY584" s="71">
        <f t="shared" si="242"/>
        <v>9.5811405763640274E-4</v>
      </c>
    </row>
    <row r="585" spans="1:51" ht="15" customHeight="1" x14ac:dyDescent="0.25">
      <c r="A585">
        <v>60</v>
      </c>
      <c r="B585">
        <v>1300</v>
      </c>
      <c r="C585" t="s">
        <v>1553</v>
      </c>
      <c r="D585" t="s">
        <v>1554</v>
      </c>
      <c r="E585" s="39" t="s">
        <v>324</v>
      </c>
      <c r="F585" s="32">
        <v>13701</v>
      </c>
      <c r="G585" s="43">
        <v>59</v>
      </c>
      <c r="H585" s="47">
        <f t="shared" si="216"/>
        <v>1.7708520116421442</v>
      </c>
      <c r="I585">
        <v>8</v>
      </c>
      <c r="J585">
        <v>46</v>
      </c>
      <c r="K585" s="33">
        <f t="shared" si="243"/>
        <v>17.391300000000001</v>
      </c>
      <c r="L585" s="33">
        <v>96</v>
      </c>
      <c r="M585" s="33">
        <v>116</v>
      </c>
      <c r="N585" s="33">
        <v>128</v>
      </c>
      <c r="O585" s="33">
        <v>106</v>
      </c>
      <c r="P585" s="42">
        <v>66</v>
      </c>
      <c r="Q585" s="43">
        <v>59</v>
      </c>
      <c r="R585" s="40">
        <f t="shared" si="218"/>
        <v>128</v>
      </c>
      <c r="S585" s="34">
        <f t="shared" si="219"/>
        <v>53.91</v>
      </c>
      <c r="T585" s="43">
        <v>1352900</v>
      </c>
      <c r="U585" s="43">
        <v>3143200</v>
      </c>
      <c r="V585" s="54">
        <f t="shared" si="220"/>
        <v>43.042122999999997</v>
      </c>
      <c r="W585" s="32">
        <v>17</v>
      </c>
      <c r="X585">
        <v>59</v>
      </c>
      <c r="Y585">
        <f t="shared" si="221"/>
        <v>28.81</v>
      </c>
      <c r="Z585" s="46">
        <v>43916</v>
      </c>
      <c r="AA585" s="41">
        <v>14056</v>
      </c>
      <c r="AB585" s="33">
        <f t="shared" si="222"/>
        <v>0.42007800000000001</v>
      </c>
      <c r="AC585" s="33" t="str">
        <f t="shared" si="223"/>
        <v/>
      </c>
      <c r="AD585" s="33" t="str">
        <f t="shared" si="224"/>
        <v/>
      </c>
      <c r="AE585" s="62">
        <f t="shared" si="225"/>
        <v>587.6274797754819</v>
      </c>
      <c r="AF585" s="62">
        <f t="shared" si="226"/>
        <v>0</v>
      </c>
      <c r="AG585" s="62">
        <f t="shared" si="227"/>
        <v>0</v>
      </c>
      <c r="AH585" s="62" t="str">
        <f t="shared" si="228"/>
        <v/>
      </c>
      <c r="AI585" s="33" t="str">
        <f t="shared" si="229"/>
        <v/>
      </c>
      <c r="AJ585" s="33" t="str">
        <f t="shared" si="230"/>
        <v/>
      </c>
      <c r="AK585" s="34">
        <f t="shared" si="231"/>
        <v>587.63</v>
      </c>
      <c r="AL585" s="34">
        <f t="shared" si="232"/>
        <v>625.82000000000005</v>
      </c>
      <c r="AM585" s="32">
        <f t="shared" si="233"/>
        <v>18475</v>
      </c>
      <c r="AN585" s="35">
        <f t="shared" si="234"/>
        <v>5.3758495219872974E-3</v>
      </c>
      <c r="AO585" s="32">
        <f t="shared" si="235"/>
        <v>25.664305617967358</v>
      </c>
      <c r="AP585" s="32">
        <f t="shared" si="236"/>
        <v>13727</v>
      </c>
      <c r="AQ585" s="32">
        <f t="shared" si="237"/>
        <v>590</v>
      </c>
      <c r="AR585" s="32">
        <f t="shared" si="238"/>
        <v>702.80000000000007</v>
      </c>
      <c r="AS585" s="32">
        <f t="shared" si="239"/>
        <v>13111</v>
      </c>
      <c r="AT585" s="36">
        <f t="shared" si="240"/>
        <v>13727</v>
      </c>
      <c r="AU585" s="33"/>
      <c r="AV585" s="33">
        <f t="shared" si="241"/>
        <v>1</v>
      </c>
      <c r="AX585">
        <v>13701</v>
      </c>
      <c r="AY585" s="71">
        <f t="shared" si="242"/>
        <v>1.8976717027954163E-3</v>
      </c>
    </row>
    <row r="586" spans="1:51" ht="15" customHeight="1" x14ac:dyDescent="0.25">
      <c r="A586">
        <v>60</v>
      </c>
      <c r="B586">
        <v>1400</v>
      </c>
      <c r="C586" t="s">
        <v>1797</v>
      </c>
      <c r="D586" t="s">
        <v>1798</v>
      </c>
      <c r="E586" s="39" t="s">
        <v>446</v>
      </c>
      <c r="F586" s="32">
        <v>23926</v>
      </c>
      <c r="G586" s="43">
        <v>97</v>
      </c>
      <c r="H586" s="47">
        <f t="shared" si="216"/>
        <v>1.9867717342662448</v>
      </c>
      <c r="I586">
        <v>25</v>
      </c>
      <c r="J586">
        <v>49</v>
      </c>
      <c r="K586" s="33">
        <f t="shared" si="243"/>
        <v>51.020400000000002</v>
      </c>
      <c r="L586" s="33">
        <v>140</v>
      </c>
      <c r="M586" s="33">
        <v>123</v>
      </c>
      <c r="N586" s="33">
        <v>112</v>
      </c>
      <c r="O586" s="33">
        <v>79</v>
      </c>
      <c r="P586" s="42">
        <v>86</v>
      </c>
      <c r="Q586" s="43">
        <v>92</v>
      </c>
      <c r="R586" s="40">
        <f t="shared" si="218"/>
        <v>140</v>
      </c>
      <c r="S586" s="34">
        <f t="shared" si="219"/>
        <v>30.71</v>
      </c>
      <c r="T586" s="43">
        <v>565800</v>
      </c>
      <c r="U586" s="43">
        <v>4829300</v>
      </c>
      <c r="V586" s="54">
        <f t="shared" si="220"/>
        <v>11.715984000000001</v>
      </c>
      <c r="W586" s="32">
        <v>8</v>
      </c>
      <c r="X586">
        <v>42</v>
      </c>
      <c r="Y586">
        <f t="shared" si="221"/>
        <v>19.05</v>
      </c>
      <c r="Z586" s="46">
        <v>54175</v>
      </c>
      <c r="AA586" s="41">
        <v>14998</v>
      </c>
      <c r="AB586" s="33">
        <f t="shared" si="222"/>
        <v>0.42007800000000001</v>
      </c>
      <c r="AC586" s="33" t="str">
        <f t="shared" si="223"/>
        <v/>
      </c>
      <c r="AD586" s="33" t="str">
        <f t="shared" si="224"/>
        <v/>
      </c>
      <c r="AE586" s="62">
        <f t="shared" si="225"/>
        <v>635.31918034952537</v>
      </c>
      <c r="AF586" s="62">
        <f t="shared" si="226"/>
        <v>0</v>
      </c>
      <c r="AG586" s="62">
        <f t="shared" si="227"/>
        <v>0</v>
      </c>
      <c r="AH586" s="62" t="str">
        <f t="shared" si="228"/>
        <v/>
      </c>
      <c r="AI586" s="33" t="str">
        <f t="shared" si="229"/>
        <v/>
      </c>
      <c r="AJ586" s="33" t="str">
        <f t="shared" si="230"/>
        <v/>
      </c>
      <c r="AK586" s="34">
        <f t="shared" si="231"/>
        <v>635.32000000000005</v>
      </c>
      <c r="AL586" s="34">
        <f t="shared" si="232"/>
        <v>676.61</v>
      </c>
      <c r="AM586" s="32">
        <f t="shared" si="233"/>
        <v>42873</v>
      </c>
      <c r="AN586" s="35">
        <f t="shared" si="234"/>
        <v>5.3758495219872974E-3</v>
      </c>
      <c r="AO586" s="32">
        <f t="shared" si="235"/>
        <v>101.85622089309332</v>
      </c>
      <c r="AP586" s="32">
        <f t="shared" si="236"/>
        <v>24028</v>
      </c>
      <c r="AQ586" s="32">
        <f t="shared" si="237"/>
        <v>970</v>
      </c>
      <c r="AR586" s="32">
        <f t="shared" si="238"/>
        <v>749.90000000000009</v>
      </c>
      <c r="AS586" s="32">
        <f t="shared" si="239"/>
        <v>23176</v>
      </c>
      <c r="AT586" s="36">
        <f t="shared" si="240"/>
        <v>24028</v>
      </c>
      <c r="AU586" s="33"/>
      <c r="AV586" s="33">
        <f t="shared" si="241"/>
        <v>1</v>
      </c>
      <c r="AX586">
        <v>23926</v>
      </c>
      <c r="AY586" s="71">
        <f t="shared" si="242"/>
        <v>4.2631446961464512E-3</v>
      </c>
    </row>
    <row r="587" spans="1:51" ht="15" customHeight="1" x14ac:dyDescent="0.25">
      <c r="A587">
        <v>60</v>
      </c>
      <c r="B587">
        <v>1600</v>
      </c>
      <c r="C587" t="s">
        <v>1907</v>
      </c>
      <c r="D587" t="s">
        <v>1908</v>
      </c>
      <c r="E587" s="39" t="s">
        <v>501</v>
      </c>
      <c r="F587" s="32">
        <v>267286</v>
      </c>
      <c r="G587" s="43">
        <v>582</v>
      </c>
      <c r="H587" s="47">
        <f t="shared" si="216"/>
        <v>2.7649229846498886</v>
      </c>
      <c r="I587">
        <v>151</v>
      </c>
      <c r="J587">
        <v>317</v>
      </c>
      <c r="K587" s="33">
        <f t="shared" si="243"/>
        <v>47.634100000000004</v>
      </c>
      <c r="L587" s="33">
        <v>753</v>
      </c>
      <c r="M587" s="33">
        <v>681</v>
      </c>
      <c r="N587" s="33">
        <v>665</v>
      </c>
      <c r="O587" s="33">
        <v>638</v>
      </c>
      <c r="P587" s="42">
        <v>625</v>
      </c>
      <c r="Q587" s="43">
        <v>606</v>
      </c>
      <c r="R587" s="40">
        <f t="shared" si="218"/>
        <v>753</v>
      </c>
      <c r="S587" s="34">
        <f t="shared" si="219"/>
        <v>22.71</v>
      </c>
      <c r="T587" s="43">
        <v>3142500</v>
      </c>
      <c r="U587" s="43">
        <v>26285700</v>
      </c>
      <c r="V587" s="54">
        <f t="shared" si="220"/>
        <v>11.955170000000001</v>
      </c>
      <c r="W587" s="32">
        <v>216</v>
      </c>
      <c r="X587">
        <v>836</v>
      </c>
      <c r="Y587">
        <f t="shared" si="221"/>
        <v>25.84</v>
      </c>
      <c r="Z587" s="46">
        <v>313395</v>
      </c>
      <c r="AA587" s="41">
        <v>246339</v>
      </c>
      <c r="AB587" s="33">
        <f t="shared" si="222"/>
        <v>0.42007800000000001</v>
      </c>
      <c r="AC587" s="33" t="str">
        <f t="shared" si="223"/>
        <v/>
      </c>
      <c r="AD587" s="33" t="str">
        <f t="shared" si="224"/>
        <v/>
      </c>
      <c r="AE587" s="62">
        <f t="shared" si="225"/>
        <v>807.19489408051345</v>
      </c>
      <c r="AF587" s="62">
        <f t="shared" si="226"/>
        <v>0</v>
      </c>
      <c r="AG587" s="62">
        <f t="shared" si="227"/>
        <v>0</v>
      </c>
      <c r="AH587" s="62" t="str">
        <f t="shared" si="228"/>
        <v/>
      </c>
      <c r="AI587" s="33" t="str">
        <f t="shared" si="229"/>
        <v/>
      </c>
      <c r="AJ587" s="33" t="str">
        <f t="shared" si="230"/>
        <v/>
      </c>
      <c r="AK587" s="34">
        <f t="shared" si="231"/>
        <v>807.19</v>
      </c>
      <c r="AL587" s="34">
        <f t="shared" si="232"/>
        <v>859.65</v>
      </c>
      <c r="AM587" s="32">
        <f t="shared" si="233"/>
        <v>368666</v>
      </c>
      <c r="AN587" s="35">
        <f t="shared" si="234"/>
        <v>5.3758495219872974E-3</v>
      </c>
      <c r="AO587" s="32">
        <f t="shared" si="235"/>
        <v>545.00362453907223</v>
      </c>
      <c r="AP587" s="32">
        <f t="shared" si="236"/>
        <v>267831</v>
      </c>
      <c r="AQ587" s="32">
        <f t="shared" si="237"/>
        <v>5820</v>
      </c>
      <c r="AR587" s="32">
        <f t="shared" si="238"/>
        <v>12316.95</v>
      </c>
      <c r="AS587" s="32">
        <f t="shared" si="239"/>
        <v>261466</v>
      </c>
      <c r="AT587" s="36">
        <f t="shared" si="240"/>
        <v>267831</v>
      </c>
      <c r="AU587" s="33"/>
      <c r="AV587" s="33">
        <f t="shared" si="241"/>
        <v>1</v>
      </c>
      <c r="AX587">
        <v>267286</v>
      </c>
      <c r="AY587" s="71">
        <f t="shared" si="242"/>
        <v>2.0390143890813587E-3</v>
      </c>
    </row>
    <row r="588" spans="1:51" ht="15" customHeight="1" x14ac:dyDescent="0.25">
      <c r="A588">
        <v>60</v>
      </c>
      <c r="B588">
        <v>1800</v>
      </c>
      <c r="C588" t="s">
        <v>1929</v>
      </c>
      <c r="D588" t="s">
        <v>1930</v>
      </c>
      <c r="E588" s="39" t="s">
        <v>512</v>
      </c>
      <c r="F588" s="32">
        <v>32179</v>
      </c>
      <c r="G588" s="43">
        <v>101</v>
      </c>
      <c r="H588" s="47">
        <f t="shared" si="216"/>
        <v>2.0043213737826426</v>
      </c>
      <c r="I588">
        <v>36</v>
      </c>
      <c r="J588">
        <v>94</v>
      </c>
      <c r="K588" s="33">
        <f t="shared" si="243"/>
        <v>38.297899999999998</v>
      </c>
      <c r="L588" s="33">
        <v>236</v>
      </c>
      <c r="M588" s="33">
        <v>219</v>
      </c>
      <c r="N588" s="33">
        <v>94</v>
      </c>
      <c r="O588" s="33">
        <v>150</v>
      </c>
      <c r="P588" s="42">
        <v>153</v>
      </c>
      <c r="Q588" s="43">
        <v>104</v>
      </c>
      <c r="R588" s="40">
        <f t="shared" si="218"/>
        <v>236</v>
      </c>
      <c r="S588" s="34">
        <f t="shared" si="219"/>
        <v>57.2</v>
      </c>
      <c r="T588" s="43">
        <v>2224200</v>
      </c>
      <c r="U588" s="43">
        <v>8859400</v>
      </c>
      <c r="V588" s="54">
        <f t="shared" si="220"/>
        <v>25.105537999999999</v>
      </c>
      <c r="W588" s="32">
        <v>33</v>
      </c>
      <c r="X588">
        <v>143</v>
      </c>
      <c r="Y588">
        <f t="shared" si="221"/>
        <v>23.08</v>
      </c>
      <c r="Z588" s="46">
        <v>108432</v>
      </c>
      <c r="AA588" s="41">
        <v>55070</v>
      </c>
      <c r="AB588" s="33">
        <f t="shared" si="222"/>
        <v>0.42007800000000001</v>
      </c>
      <c r="AC588" s="33" t="str">
        <f t="shared" si="223"/>
        <v/>
      </c>
      <c r="AD588" s="33" t="str">
        <f t="shared" si="224"/>
        <v/>
      </c>
      <c r="AE588" s="62">
        <f t="shared" si="225"/>
        <v>639.19549207698878</v>
      </c>
      <c r="AF588" s="62">
        <f t="shared" si="226"/>
        <v>0</v>
      </c>
      <c r="AG588" s="62">
        <f t="shared" si="227"/>
        <v>0</v>
      </c>
      <c r="AH588" s="62" t="str">
        <f t="shared" si="228"/>
        <v/>
      </c>
      <c r="AI588" s="33" t="str">
        <f t="shared" si="229"/>
        <v/>
      </c>
      <c r="AJ588" s="33" t="str">
        <f t="shared" si="230"/>
        <v/>
      </c>
      <c r="AK588" s="34">
        <f t="shared" si="231"/>
        <v>639.20000000000005</v>
      </c>
      <c r="AL588" s="34">
        <f t="shared" si="232"/>
        <v>680.74</v>
      </c>
      <c r="AM588" s="32">
        <f t="shared" si="233"/>
        <v>23205</v>
      </c>
      <c r="AN588" s="35">
        <f t="shared" si="234"/>
        <v>5.3758495219872974E-3</v>
      </c>
      <c r="AO588" s="32">
        <f t="shared" si="235"/>
        <v>-48.242873610314007</v>
      </c>
      <c r="AP588" s="32">
        <f t="shared" si="236"/>
        <v>23205</v>
      </c>
      <c r="AQ588" s="32">
        <f t="shared" si="237"/>
        <v>1010</v>
      </c>
      <c r="AR588" s="32">
        <f t="shared" si="238"/>
        <v>2753.5</v>
      </c>
      <c r="AS588" s="32">
        <f t="shared" si="239"/>
        <v>31169</v>
      </c>
      <c r="AT588" s="36">
        <f t="shared" si="240"/>
        <v>31169</v>
      </c>
      <c r="AU588" s="33"/>
      <c r="AV588" s="33">
        <f t="shared" si="241"/>
        <v>1</v>
      </c>
      <c r="AX588">
        <v>32179</v>
      </c>
      <c r="AY588" s="71">
        <f t="shared" si="242"/>
        <v>-3.1386929363870844E-2</v>
      </c>
    </row>
    <row r="589" spans="1:51" ht="15" customHeight="1" x14ac:dyDescent="0.25">
      <c r="A589">
        <v>60</v>
      </c>
      <c r="B589">
        <v>1900</v>
      </c>
      <c r="C589" t="s">
        <v>2041</v>
      </c>
      <c r="D589" t="s">
        <v>2042</v>
      </c>
      <c r="E589" s="39" t="s">
        <v>568</v>
      </c>
      <c r="F589" s="32">
        <v>28065</v>
      </c>
      <c r="G589" s="43">
        <v>76</v>
      </c>
      <c r="H589" s="47">
        <f t="shared" ref="H589:H652" si="244">LOG10(G589)</f>
        <v>1.8808135922807914</v>
      </c>
      <c r="I589">
        <v>25</v>
      </c>
      <c r="J589">
        <v>48</v>
      </c>
      <c r="K589" s="33">
        <f t="shared" si="243"/>
        <v>52.083300000000001</v>
      </c>
      <c r="L589" s="33">
        <v>156</v>
      </c>
      <c r="M589" s="33">
        <v>145</v>
      </c>
      <c r="N589" s="33">
        <v>100</v>
      </c>
      <c r="O589" s="33">
        <v>91</v>
      </c>
      <c r="P589" s="42">
        <v>90</v>
      </c>
      <c r="Q589" s="43">
        <v>78</v>
      </c>
      <c r="R589" s="40">
        <f t="shared" ref="R589:R652" si="245">MAX(L589:Q589)</f>
        <v>156</v>
      </c>
      <c r="S589" s="34">
        <f t="shared" ref="S589:S652" si="246">ROUND(IF(100*(1-(G589/R589))&lt;0,0,100*(1-G589/R589)),2)</f>
        <v>51.28</v>
      </c>
      <c r="T589" s="43">
        <v>123900</v>
      </c>
      <c r="U589" s="43">
        <v>1720900</v>
      </c>
      <c r="V589" s="54">
        <f t="shared" ref="V589:V652" si="247">ROUND(T589/U589*100,6)</f>
        <v>7.1997210000000003</v>
      </c>
      <c r="W589" s="32">
        <v>3</v>
      </c>
      <c r="X589">
        <v>68</v>
      </c>
      <c r="Y589">
        <f t="shared" ref="Y589:Y652" si="248">ROUND(W589/X589*100,2)</f>
        <v>4.41</v>
      </c>
      <c r="Z589" s="46">
        <v>17621</v>
      </c>
      <c r="AA589" s="41">
        <v>46078</v>
      </c>
      <c r="AB589" s="33">
        <f t="shared" ref="AB589:AB652" si="249">ROUND(AA$11/Z$11,6)</f>
        <v>0.42007800000000001</v>
      </c>
      <c r="AC589" s="33" t="str">
        <f t="shared" ref="AC589:AC652" si="250">IF(AND(2500&lt;=G589,G589&lt;3000),(G589-2500)*0.002,"")</f>
        <v/>
      </c>
      <c r="AD589" s="33" t="str">
        <f t="shared" ref="AD589:AD652" si="251">IF(AND(10000&lt;=G589,G589&lt;11000),(11000-G589)*0.001,"")</f>
        <v/>
      </c>
      <c r="AE589" s="62">
        <f t="shared" ref="AE589:AE652" si="252">IF(G589&lt;3000, 196.487+(220.877*H589),0)</f>
        <v>611.9154638222044</v>
      </c>
      <c r="AF589" s="62">
        <f t="shared" ref="AF589:AF652" si="253">IF((AND(2500&lt;=G589,G589&lt;11000)),1.15*(497.308+(6.667*K589)+(9.215*V589)+(16.081*S589)),0)</f>
        <v>0</v>
      </c>
      <c r="AG589" s="62">
        <f t="shared" ref="AG589:AG652" si="254">IF(G589&gt;=10000,1.15*(293.056+(8.572*K589)+(11.494*Y589)+(5.719*V589)+(9.484*S589)),0)</f>
        <v>0</v>
      </c>
      <c r="AH589" s="62" t="str">
        <f t="shared" ref="AH589:AH652" si="255">IF(AND(2500&lt;=G589,G589&lt;3000),(AC589*AF589)+((1-AC589)*AE589),"")</f>
        <v/>
      </c>
      <c r="AI589" s="33" t="str">
        <f t="shared" ref="AI589:AI652" si="256">IF(AND(10000&lt;=G589,G589&lt;11000),(AD589*AF589)+(AG589*(1-AD589)),"")</f>
        <v/>
      </c>
      <c r="AJ589" s="33" t="str">
        <f t="shared" ref="AJ589:AJ652" si="257">IF(AND(AC589="",AD589=""),"",1)</f>
        <v/>
      </c>
      <c r="AK589" s="34">
        <f t="shared" ref="AK589:AK652" si="258">ROUND(IF(AJ589="",MAX(AE589,AF589,AG589),MAX(AH589,AI589)),2)</f>
        <v>611.91999999999996</v>
      </c>
      <c r="AL589" s="34">
        <f t="shared" ref="AL589:AL652" si="259">ROUND(AK589*AL$2,2)</f>
        <v>651.69000000000005</v>
      </c>
      <c r="AM589" s="32">
        <f t="shared" ref="AM589:AM652" si="260">ROUND(IF((AL589*G589)-(Z589*AB589)&lt;0,0,(AL589*G589)-(Z589*AB589)),0)</f>
        <v>42126</v>
      </c>
      <c r="AN589" s="35">
        <f t="shared" ref="AN589:AN652" si="261">$AN$11</f>
        <v>5.3758495219872974E-3</v>
      </c>
      <c r="AO589" s="32">
        <f t="shared" ref="AO589:AO652" si="262">(AM589-F589)*AN589</f>
        <v>75.589820128663391</v>
      </c>
      <c r="AP589" s="32">
        <f t="shared" ref="AP589:AP652" si="263">ROUND(MAX(IF(F589&lt;AM589,F589+AO589,AM589),0),0)</f>
        <v>28141</v>
      </c>
      <c r="AQ589" s="32">
        <f t="shared" ref="AQ589:AQ652" si="264">10*G589</f>
        <v>760</v>
      </c>
      <c r="AR589" s="32">
        <f t="shared" ref="AR589:AR652" si="265">0.05*AA589</f>
        <v>2303.9</v>
      </c>
      <c r="AS589" s="32">
        <f t="shared" ref="AS589:AS652" si="266">ROUND(MAX(F589-MIN(AQ589:AR589)),0)</f>
        <v>27305</v>
      </c>
      <c r="AT589" s="36">
        <f t="shared" ref="AT589:AT652" si="267">MAX(AP589,AS589)</f>
        <v>28141</v>
      </c>
      <c r="AU589" s="33"/>
      <c r="AV589" s="33">
        <f t="shared" ref="AV589:AV652" si="268">IF(AT589&gt;0,1,0)</f>
        <v>1</v>
      </c>
      <c r="AX589">
        <v>28065</v>
      </c>
      <c r="AY589" s="71">
        <f t="shared" si="242"/>
        <v>2.7079992873686085E-3</v>
      </c>
    </row>
    <row r="590" spans="1:51" ht="15" customHeight="1" x14ac:dyDescent="0.25">
      <c r="A590">
        <v>60</v>
      </c>
      <c r="B590">
        <v>2100</v>
      </c>
      <c r="C590" t="s">
        <v>2431</v>
      </c>
      <c r="D590" t="s">
        <v>2432</v>
      </c>
      <c r="E590" s="39" t="s">
        <v>762</v>
      </c>
      <c r="F590" s="32">
        <v>0</v>
      </c>
      <c r="G590" s="43">
        <v>34</v>
      </c>
      <c r="H590" s="47">
        <f t="shared" si="244"/>
        <v>1.5314789170422551</v>
      </c>
      <c r="I590">
        <v>8</v>
      </c>
      <c r="J590">
        <v>29</v>
      </c>
      <c r="K590" s="33">
        <f t="shared" si="243"/>
        <v>27.586199999999998</v>
      </c>
      <c r="L590" s="33">
        <v>99</v>
      </c>
      <c r="M590" s="33">
        <v>97</v>
      </c>
      <c r="N590" s="33">
        <v>67</v>
      </c>
      <c r="O590" s="33">
        <v>62</v>
      </c>
      <c r="P590" s="42">
        <v>46</v>
      </c>
      <c r="Q590" s="43">
        <v>40</v>
      </c>
      <c r="R590" s="40">
        <f t="shared" si="245"/>
        <v>99</v>
      </c>
      <c r="S590" s="34">
        <f t="shared" si="246"/>
        <v>65.66</v>
      </c>
      <c r="T590" s="43">
        <v>9428600</v>
      </c>
      <c r="U590" s="43">
        <v>11366100</v>
      </c>
      <c r="V590" s="54">
        <f t="shared" si="247"/>
        <v>82.953695999999994</v>
      </c>
      <c r="W590" s="32">
        <v>7</v>
      </c>
      <c r="X590">
        <v>55</v>
      </c>
      <c r="Y590">
        <f t="shared" si="248"/>
        <v>12.73</v>
      </c>
      <c r="Z590" s="46">
        <v>173971</v>
      </c>
      <c r="AA590" s="41">
        <v>15500</v>
      </c>
      <c r="AB590" s="33">
        <f t="shared" si="249"/>
        <v>0.42007800000000001</v>
      </c>
      <c r="AC590" s="33" t="str">
        <f t="shared" si="250"/>
        <v/>
      </c>
      <c r="AD590" s="33" t="str">
        <f t="shared" si="251"/>
        <v/>
      </c>
      <c r="AE590" s="62">
        <f t="shared" si="252"/>
        <v>534.75546875954217</v>
      </c>
      <c r="AF590" s="62">
        <f t="shared" si="253"/>
        <v>0</v>
      </c>
      <c r="AG590" s="62">
        <f t="shared" si="254"/>
        <v>0</v>
      </c>
      <c r="AH590" s="62" t="str">
        <f t="shared" si="255"/>
        <v/>
      </c>
      <c r="AI590" s="33" t="str">
        <f t="shared" si="256"/>
        <v/>
      </c>
      <c r="AJ590" s="33" t="str">
        <f t="shared" si="257"/>
        <v/>
      </c>
      <c r="AK590" s="34">
        <f t="shared" si="258"/>
        <v>534.76</v>
      </c>
      <c r="AL590" s="34">
        <f t="shared" si="259"/>
        <v>569.52</v>
      </c>
      <c r="AM590" s="32">
        <f t="shared" si="260"/>
        <v>0</v>
      </c>
      <c r="AN590" s="35">
        <f t="shared" si="261"/>
        <v>5.3758495219872974E-3</v>
      </c>
      <c r="AO590" s="32">
        <f t="shared" si="262"/>
        <v>0</v>
      </c>
      <c r="AP590" s="32">
        <f t="shared" si="263"/>
        <v>0</v>
      </c>
      <c r="AQ590" s="32">
        <f t="shared" si="264"/>
        <v>340</v>
      </c>
      <c r="AR590" s="32">
        <f t="shared" si="265"/>
        <v>775</v>
      </c>
      <c r="AS590" s="32">
        <f t="shared" si="266"/>
        <v>-340</v>
      </c>
      <c r="AT590" s="36">
        <f t="shared" si="267"/>
        <v>0</v>
      </c>
      <c r="AU590" s="33"/>
      <c r="AV590" s="33">
        <f t="shared" si="268"/>
        <v>0</v>
      </c>
      <c r="AX590">
        <v>0</v>
      </c>
      <c r="AY590" s="71" t="e">
        <f t="shared" ref="AY590:AY653" si="269">(AT590-AX590)/AX590</f>
        <v>#DIV/0!</v>
      </c>
    </row>
    <row r="591" spans="1:51" ht="15" customHeight="1" x14ac:dyDescent="0.25">
      <c r="A591">
        <v>60</v>
      </c>
      <c r="B591">
        <v>2200</v>
      </c>
      <c r="C591" t="s">
        <v>2569</v>
      </c>
      <c r="D591" t="s">
        <v>2570</v>
      </c>
      <c r="E591" s="39" t="s">
        <v>831</v>
      </c>
      <c r="F591" s="32">
        <v>54803</v>
      </c>
      <c r="G591" s="43">
        <v>176</v>
      </c>
      <c r="H591" s="47">
        <f t="shared" si="244"/>
        <v>2.2455126678141499</v>
      </c>
      <c r="I591">
        <v>57</v>
      </c>
      <c r="J591">
        <v>105</v>
      </c>
      <c r="K591" s="33">
        <f t="shared" si="243"/>
        <v>54.285700000000006</v>
      </c>
      <c r="L591" s="33">
        <v>228</v>
      </c>
      <c r="M591" s="33">
        <v>200</v>
      </c>
      <c r="N591" s="33">
        <v>167</v>
      </c>
      <c r="O591" s="33">
        <v>205</v>
      </c>
      <c r="P591" s="42">
        <v>220</v>
      </c>
      <c r="Q591" s="43">
        <v>174</v>
      </c>
      <c r="R591" s="40">
        <f t="shared" si="245"/>
        <v>228</v>
      </c>
      <c r="S591" s="34">
        <f t="shared" si="246"/>
        <v>22.81</v>
      </c>
      <c r="T591" s="43">
        <v>1595400</v>
      </c>
      <c r="U591" s="43">
        <v>7497400</v>
      </c>
      <c r="V591" s="54">
        <f t="shared" si="247"/>
        <v>21.279377</v>
      </c>
      <c r="W591" s="32">
        <v>31</v>
      </c>
      <c r="X591">
        <v>184</v>
      </c>
      <c r="Y591">
        <f t="shared" si="248"/>
        <v>16.850000000000001</v>
      </c>
      <c r="Z591" s="46">
        <v>89963</v>
      </c>
      <c r="AA591" s="41">
        <v>96481</v>
      </c>
      <c r="AB591" s="33">
        <f t="shared" si="249"/>
        <v>0.42007800000000001</v>
      </c>
      <c r="AC591" s="33" t="str">
        <f t="shared" si="250"/>
        <v/>
      </c>
      <c r="AD591" s="33" t="str">
        <f t="shared" si="251"/>
        <v/>
      </c>
      <c r="AE591" s="62">
        <f t="shared" si="252"/>
        <v>692.46910152878604</v>
      </c>
      <c r="AF591" s="62">
        <f t="shared" si="253"/>
        <v>0</v>
      </c>
      <c r="AG591" s="62">
        <f t="shared" si="254"/>
        <v>0</v>
      </c>
      <c r="AH591" s="62" t="str">
        <f t="shared" si="255"/>
        <v/>
      </c>
      <c r="AI591" s="33" t="str">
        <f t="shared" si="256"/>
        <v/>
      </c>
      <c r="AJ591" s="33" t="str">
        <f t="shared" si="257"/>
        <v/>
      </c>
      <c r="AK591" s="34">
        <f t="shared" si="258"/>
        <v>692.47</v>
      </c>
      <c r="AL591" s="34">
        <f t="shared" si="259"/>
        <v>737.48</v>
      </c>
      <c r="AM591" s="32">
        <f t="shared" si="260"/>
        <v>92005</v>
      </c>
      <c r="AN591" s="35">
        <f t="shared" si="261"/>
        <v>5.3758495219872974E-3</v>
      </c>
      <c r="AO591" s="32">
        <f t="shared" si="262"/>
        <v>199.99235391697144</v>
      </c>
      <c r="AP591" s="32">
        <f t="shared" si="263"/>
        <v>55003</v>
      </c>
      <c r="AQ591" s="32">
        <f t="shared" si="264"/>
        <v>1760</v>
      </c>
      <c r="AR591" s="32">
        <f t="shared" si="265"/>
        <v>4824.05</v>
      </c>
      <c r="AS591" s="32">
        <f t="shared" si="266"/>
        <v>53043</v>
      </c>
      <c r="AT591" s="36">
        <f t="shared" si="267"/>
        <v>55003</v>
      </c>
      <c r="AU591" s="33"/>
      <c r="AV591" s="33">
        <f t="shared" si="268"/>
        <v>1</v>
      </c>
      <c r="AX591">
        <v>54803</v>
      </c>
      <c r="AY591" s="71">
        <f t="shared" si="269"/>
        <v>3.6494352498950789E-3</v>
      </c>
    </row>
    <row r="592" spans="1:51" ht="15" customHeight="1" x14ac:dyDescent="0.25">
      <c r="A592">
        <v>61</v>
      </c>
      <c r="B592">
        <v>100</v>
      </c>
      <c r="C592" t="s">
        <v>1263</v>
      </c>
      <c r="D592" t="s">
        <v>1264</v>
      </c>
      <c r="E592" s="39" t="s">
        <v>180</v>
      </c>
      <c r="F592" s="32">
        <v>102579</v>
      </c>
      <c r="G592" s="43">
        <v>315</v>
      </c>
      <c r="H592" s="47">
        <f t="shared" si="244"/>
        <v>2.4983105537896004</v>
      </c>
      <c r="I592">
        <v>45</v>
      </c>
      <c r="J592">
        <v>160</v>
      </c>
      <c r="K592" s="33">
        <f t="shared" si="243"/>
        <v>28.125</v>
      </c>
      <c r="L592" s="33">
        <v>289</v>
      </c>
      <c r="M592" s="33">
        <v>334</v>
      </c>
      <c r="N592" s="33">
        <v>328</v>
      </c>
      <c r="O592" s="33">
        <v>303</v>
      </c>
      <c r="P592" s="42">
        <v>288</v>
      </c>
      <c r="Q592" s="43">
        <v>305</v>
      </c>
      <c r="R592" s="40">
        <f t="shared" si="245"/>
        <v>334</v>
      </c>
      <c r="S592" s="34">
        <f t="shared" si="246"/>
        <v>5.69</v>
      </c>
      <c r="T592" s="43">
        <v>1455300</v>
      </c>
      <c r="U592" s="43">
        <v>15989477</v>
      </c>
      <c r="V592" s="54">
        <f t="shared" si="247"/>
        <v>9.1016110000000001</v>
      </c>
      <c r="W592" s="32">
        <v>74</v>
      </c>
      <c r="X592">
        <v>316</v>
      </c>
      <c r="Y592">
        <f t="shared" si="248"/>
        <v>23.42</v>
      </c>
      <c r="Z592" s="46">
        <v>172377</v>
      </c>
      <c r="AA592" s="41">
        <v>109461</v>
      </c>
      <c r="AB592" s="33">
        <f t="shared" si="249"/>
        <v>0.42007800000000001</v>
      </c>
      <c r="AC592" s="33" t="str">
        <f t="shared" si="250"/>
        <v/>
      </c>
      <c r="AD592" s="33" t="str">
        <f t="shared" si="251"/>
        <v/>
      </c>
      <c r="AE592" s="62">
        <f t="shared" si="252"/>
        <v>748.30634018938554</v>
      </c>
      <c r="AF592" s="62">
        <f t="shared" si="253"/>
        <v>0</v>
      </c>
      <c r="AG592" s="62">
        <f t="shared" si="254"/>
        <v>0</v>
      </c>
      <c r="AH592" s="62" t="str">
        <f t="shared" si="255"/>
        <v/>
      </c>
      <c r="AI592" s="33" t="str">
        <f t="shared" si="256"/>
        <v/>
      </c>
      <c r="AJ592" s="33" t="str">
        <f t="shared" si="257"/>
        <v/>
      </c>
      <c r="AK592" s="34">
        <f t="shared" si="258"/>
        <v>748.31</v>
      </c>
      <c r="AL592" s="34">
        <f t="shared" si="259"/>
        <v>796.94</v>
      </c>
      <c r="AM592" s="32">
        <f t="shared" si="260"/>
        <v>178624</v>
      </c>
      <c r="AN592" s="35">
        <f t="shared" si="261"/>
        <v>5.3758495219872974E-3</v>
      </c>
      <c r="AO592" s="32">
        <f t="shared" si="262"/>
        <v>408.80647689952406</v>
      </c>
      <c r="AP592" s="32">
        <f t="shared" si="263"/>
        <v>102988</v>
      </c>
      <c r="AQ592" s="32">
        <f t="shared" si="264"/>
        <v>3150</v>
      </c>
      <c r="AR592" s="32">
        <f t="shared" si="265"/>
        <v>5473.05</v>
      </c>
      <c r="AS592" s="32">
        <f t="shared" si="266"/>
        <v>99429</v>
      </c>
      <c r="AT592" s="36">
        <f t="shared" si="267"/>
        <v>102988</v>
      </c>
      <c r="AU592" s="33"/>
      <c r="AV592" s="33">
        <f t="shared" si="268"/>
        <v>1</v>
      </c>
      <c r="AX592">
        <v>102579</v>
      </c>
      <c r="AY592" s="71">
        <f t="shared" si="269"/>
        <v>3.9871708634320862E-3</v>
      </c>
    </row>
    <row r="593" spans="1:51" ht="15" customHeight="1" x14ac:dyDescent="0.25">
      <c r="A593">
        <v>61</v>
      </c>
      <c r="B593">
        <v>200</v>
      </c>
      <c r="C593" t="s">
        <v>1421</v>
      </c>
      <c r="D593" t="s">
        <v>1422</v>
      </c>
      <c r="E593" s="39" t="s">
        <v>258</v>
      </c>
      <c r="F593" s="32">
        <v>14177</v>
      </c>
      <c r="G593" s="43">
        <v>56</v>
      </c>
      <c r="H593" s="47">
        <f t="shared" si="244"/>
        <v>1.7481880270062005</v>
      </c>
      <c r="I593">
        <v>12</v>
      </c>
      <c r="J593">
        <v>22</v>
      </c>
      <c r="K593" s="33">
        <f t="shared" si="243"/>
        <v>54.545500000000004</v>
      </c>
      <c r="L593" s="33">
        <v>102</v>
      </c>
      <c r="M593" s="33">
        <v>77</v>
      </c>
      <c r="N593" s="33">
        <v>74</v>
      </c>
      <c r="O593" s="33">
        <v>57</v>
      </c>
      <c r="P593" s="42">
        <v>51</v>
      </c>
      <c r="Q593" s="43">
        <v>56</v>
      </c>
      <c r="R593" s="40">
        <f t="shared" si="245"/>
        <v>102</v>
      </c>
      <c r="S593" s="34">
        <f t="shared" si="246"/>
        <v>45.1</v>
      </c>
      <c r="T593" s="43">
        <v>928200</v>
      </c>
      <c r="U593" s="43">
        <v>4360217</v>
      </c>
      <c r="V593" s="54">
        <f t="shared" si="247"/>
        <v>21.287931</v>
      </c>
      <c r="W593" s="32">
        <v>7</v>
      </c>
      <c r="X593">
        <v>37</v>
      </c>
      <c r="Y593">
        <f t="shared" si="248"/>
        <v>18.920000000000002</v>
      </c>
      <c r="Z593" s="46">
        <v>49913</v>
      </c>
      <c r="AA593" s="41">
        <v>16001</v>
      </c>
      <c r="AB593" s="33">
        <f t="shared" si="249"/>
        <v>0.42007800000000001</v>
      </c>
      <c r="AC593" s="33" t="str">
        <f t="shared" si="250"/>
        <v/>
      </c>
      <c r="AD593" s="33" t="str">
        <f t="shared" si="251"/>
        <v/>
      </c>
      <c r="AE593" s="62">
        <f t="shared" si="252"/>
        <v>582.62152684104854</v>
      </c>
      <c r="AF593" s="62">
        <f t="shared" si="253"/>
        <v>0</v>
      </c>
      <c r="AG593" s="62">
        <f t="shared" si="254"/>
        <v>0</v>
      </c>
      <c r="AH593" s="62" t="str">
        <f t="shared" si="255"/>
        <v/>
      </c>
      <c r="AI593" s="33" t="str">
        <f t="shared" si="256"/>
        <v/>
      </c>
      <c r="AJ593" s="33" t="str">
        <f t="shared" si="257"/>
        <v/>
      </c>
      <c r="AK593" s="34">
        <f t="shared" si="258"/>
        <v>582.62</v>
      </c>
      <c r="AL593" s="34">
        <f t="shared" si="259"/>
        <v>620.49</v>
      </c>
      <c r="AM593" s="32">
        <f t="shared" si="260"/>
        <v>13780</v>
      </c>
      <c r="AN593" s="35">
        <f t="shared" si="261"/>
        <v>5.3758495219872974E-3</v>
      </c>
      <c r="AO593" s="32">
        <f t="shared" si="262"/>
        <v>-2.1342122602289573</v>
      </c>
      <c r="AP593" s="32">
        <f t="shared" si="263"/>
        <v>13780</v>
      </c>
      <c r="AQ593" s="32">
        <f t="shared" si="264"/>
        <v>560</v>
      </c>
      <c r="AR593" s="32">
        <f t="shared" si="265"/>
        <v>800.05000000000007</v>
      </c>
      <c r="AS593" s="32">
        <f t="shared" si="266"/>
        <v>13617</v>
      </c>
      <c r="AT593" s="36">
        <f t="shared" si="267"/>
        <v>13780</v>
      </c>
      <c r="AU593" s="33"/>
      <c r="AV593" s="33">
        <f t="shared" si="268"/>
        <v>1</v>
      </c>
      <c r="AX593">
        <v>14177</v>
      </c>
      <c r="AY593" s="71">
        <f t="shared" si="269"/>
        <v>-2.8003103618537067E-2</v>
      </c>
    </row>
    <row r="594" spans="1:51" ht="15" customHeight="1" x14ac:dyDescent="0.25">
      <c r="A594">
        <v>61</v>
      </c>
      <c r="B594">
        <v>300</v>
      </c>
      <c r="C594" t="s">
        <v>1505</v>
      </c>
      <c r="D594" t="s">
        <v>1506</v>
      </c>
      <c r="E594" s="39" t="s">
        <v>300</v>
      </c>
      <c r="F594" s="32">
        <v>828496</v>
      </c>
      <c r="G594" s="43">
        <v>2691</v>
      </c>
      <c r="H594" s="47">
        <f t="shared" si="244"/>
        <v>3.4299136977637543</v>
      </c>
      <c r="I594">
        <v>370</v>
      </c>
      <c r="J594">
        <v>1266</v>
      </c>
      <c r="K594" s="33">
        <f t="shared" si="243"/>
        <v>29.225899999999999</v>
      </c>
      <c r="L594" s="33">
        <v>2584</v>
      </c>
      <c r="M594" s="33">
        <v>2523</v>
      </c>
      <c r="N594" s="33">
        <v>2573</v>
      </c>
      <c r="O594" s="33">
        <v>2594</v>
      </c>
      <c r="P594" s="40">
        <v>2564</v>
      </c>
      <c r="Q594" s="43">
        <v>2657</v>
      </c>
      <c r="R594" s="40">
        <f t="shared" si="245"/>
        <v>2657</v>
      </c>
      <c r="S594" s="34">
        <f t="shared" si="246"/>
        <v>0</v>
      </c>
      <c r="T594" s="43">
        <v>80608500</v>
      </c>
      <c r="U594" s="43">
        <v>338524668</v>
      </c>
      <c r="V594" s="54">
        <f t="shared" si="247"/>
        <v>23.811706000000001</v>
      </c>
      <c r="W594" s="32">
        <v>642</v>
      </c>
      <c r="X594">
        <v>2648</v>
      </c>
      <c r="Y594">
        <f t="shared" si="248"/>
        <v>24.24</v>
      </c>
      <c r="Z594" s="46">
        <v>3797353</v>
      </c>
      <c r="AA594" s="41">
        <v>2486912</v>
      </c>
      <c r="AB594" s="33">
        <f t="shared" si="249"/>
        <v>0.42007800000000001</v>
      </c>
      <c r="AC594" s="33">
        <f t="shared" si="250"/>
        <v>0.38200000000000001</v>
      </c>
      <c r="AD594" s="33" t="str">
        <f t="shared" si="251"/>
        <v/>
      </c>
      <c r="AE594" s="62">
        <f t="shared" si="252"/>
        <v>954.07604782096473</v>
      </c>
      <c r="AF594" s="62">
        <f t="shared" si="253"/>
        <v>1048.3192380034998</v>
      </c>
      <c r="AG594" s="62">
        <f t="shared" si="254"/>
        <v>0</v>
      </c>
      <c r="AH594" s="62">
        <f t="shared" si="255"/>
        <v>990.07694647069309</v>
      </c>
      <c r="AI594" s="33" t="str">
        <f t="shared" si="256"/>
        <v/>
      </c>
      <c r="AJ594" s="33">
        <f t="shared" si="257"/>
        <v>1</v>
      </c>
      <c r="AK594" s="34">
        <f t="shared" si="258"/>
        <v>990.08</v>
      </c>
      <c r="AL594" s="34">
        <f t="shared" si="259"/>
        <v>1054.43</v>
      </c>
      <c r="AM594" s="32">
        <f t="shared" si="260"/>
        <v>1242287</v>
      </c>
      <c r="AN594" s="35">
        <f t="shared" si="261"/>
        <v>5.3758495219872974E-3</v>
      </c>
      <c r="AO594" s="32">
        <f t="shared" si="262"/>
        <v>2224.4781495526458</v>
      </c>
      <c r="AP594" s="32">
        <f t="shared" si="263"/>
        <v>830720</v>
      </c>
      <c r="AQ594" s="32">
        <f t="shared" si="264"/>
        <v>26910</v>
      </c>
      <c r="AR594" s="32">
        <f t="shared" si="265"/>
        <v>124345.60000000001</v>
      </c>
      <c r="AS594" s="32">
        <f t="shared" si="266"/>
        <v>801586</v>
      </c>
      <c r="AT594" s="36">
        <f t="shared" si="267"/>
        <v>830720</v>
      </c>
      <c r="AU594" s="33"/>
      <c r="AV594" s="33">
        <f t="shared" si="268"/>
        <v>1</v>
      </c>
      <c r="AX594">
        <v>828496</v>
      </c>
      <c r="AY594" s="71">
        <f t="shared" si="269"/>
        <v>2.6843823023889072E-3</v>
      </c>
    </row>
    <row r="595" spans="1:51" ht="15" customHeight="1" x14ac:dyDescent="0.25">
      <c r="A595">
        <v>61</v>
      </c>
      <c r="B595">
        <v>400</v>
      </c>
      <c r="C595" t="s">
        <v>1831</v>
      </c>
      <c r="D595" t="s">
        <v>1832</v>
      </c>
      <c r="E595" s="39" t="s">
        <v>463</v>
      </c>
      <c r="F595" s="32">
        <v>0</v>
      </c>
      <c r="G595" s="43">
        <v>337</v>
      </c>
      <c r="H595" s="47">
        <f t="shared" si="244"/>
        <v>2.5276299008713385</v>
      </c>
      <c r="I595">
        <v>13</v>
      </c>
      <c r="J595">
        <v>228</v>
      </c>
      <c r="K595" s="33">
        <f t="shared" si="243"/>
        <v>5.7017999999999995</v>
      </c>
      <c r="L595" s="33">
        <v>219</v>
      </c>
      <c r="M595" s="33">
        <v>263</v>
      </c>
      <c r="N595" s="33">
        <v>204</v>
      </c>
      <c r="O595" s="33">
        <v>271</v>
      </c>
      <c r="P595" s="42">
        <v>335</v>
      </c>
      <c r="Q595" s="43">
        <v>338</v>
      </c>
      <c r="R595" s="40">
        <f t="shared" si="245"/>
        <v>338</v>
      </c>
      <c r="S595" s="34">
        <f t="shared" si="246"/>
        <v>0.3</v>
      </c>
      <c r="T595" s="43">
        <v>2727600</v>
      </c>
      <c r="U595" s="43">
        <v>103626912</v>
      </c>
      <c r="V595" s="54">
        <f t="shared" si="247"/>
        <v>2.6321349999999999</v>
      </c>
      <c r="W595" s="32">
        <v>129</v>
      </c>
      <c r="X595">
        <v>302</v>
      </c>
      <c r="Y595">
        <f t="shared" si="248"/>
        <v>42.72</v>
      </c>
      <c r="Z595" s="46">
        <v>1139849</v>
      </c>
      <c r="AA595" s="41">
        <v>195021</v>
      </c>
      <c r="AB595" s="33">
        <f t="shared" si="249"/>
        <v>0.42007800000000001</v>
      </c>
      <c r="AC595" s="33" t="str">
        <f t="shared" si="250"/>
        <v/>
      </c>
      <c r="AD595" s="33" t="str">
        <f t="shared" si="251"/>
        <v/>
      </c>
      <c r="AE595" s="62">
        <f t="shared" si="252"/>
        <v>754.78230961475867</v>
      </c>
      <c r="AF595" s="62">
        <f t="shared" si="253"/>
        <v>0</v>
      </c>
      <c r="AG595" s="62">
        <f t="shared" si="254"/>
        <v>0</v>
      </c>
      <c r="AH595" s="62" t="str">
        <f t="shared" si="255"/>
        <v/>
      </c>
      <c r="AI595" s="33" t="str">
        <f t="shared" si="256"/>
        <v/>
      </c>
      <c r="AJ595" s="33" t="str">
        <f t="shared" si="257"/>
        <v/>
      </c>
      <c r="AK595" s="34">
        <f t="shared" si="258"/>
        <v>754.78</v>
      </c>
      <c r="AL595" s="34">
        <f t="shared" si="259"/>
        <v>803.84</v>
      </c>
      <c r="AM595" s="32">
        <f t="shared" si="260"/>
        <v>0</v>
      </c>
      <c r="AN595" s="35">
        <f t="shared" si="261"/>
        <v>5.3758495219872974E-3</v>
      </c>
      <c r="AO595" s="32">
        <f t="shared" si="262"/>
        <v>0</v>
      </c>
      <c r="AP595" s="32">
        <f t="shared" si="263"/>
        <v>0</v>
      </c>
      <c r="AQ595" s="32">
        <f t="shared" si="264"/>
        <v>3370</v>
      </c>
      <c r="AR595" s="32">
        <f t="shared" si="265"/>
        <v>9751.0500000000011</v>
      </c>
      <c r="AS595" s="32">
        <f t="shared" si="266"/>
        <v>-3370</v>
      </c>
      <c r="AT595" s="36">
        <f t="shared" si="267"/>
        <v>0</v>
      </c>
      <c r="AU595" s="33"/>
      <c r="AV595" s="33">
        <f t="shared" si="268"/>
        <v>0</v>
      </c>
      <c r="AX595">
        <v>0</v>
      </c>
      <c r="AY595" s="71" t="e">
        <f t="shared" si="269"/>
        <v>#DIV/0!</v>
      </c>
    </row>
    <row r="596" spans="1:51" ht="15" customHeight="1" x14ac:dyDescent="0.25">
      <c r="A596">
        <v>61</v>
      </c>
      <c r="B596">
        <v>500</v>
      </c>
      <c r="C596" t="s">
        <v>1845</v>
      </c>
      <c r="D596" t="s">
        <v>1846</v>
      </c>
      <c r="E596" s="39" t="s">
        <v>470</v>
      </c>
      <c r="F596" s="32">
        <v>80244</v>
      </c>
      <c r="G596" s="43">
        <v>328</v>
      </c>
      <c r="H596" s="47">
        <f t="shared" si="244"/>
        <v>2.5158738437116792</v>
      </c>
      <c r="I596">
        <v>56</v>
      </c>
      <c r="J596">
        <v>146</v>
      </c>
      <c r="K596" s="33">
        <f t="shared" si="243"/>
        <v>38.356200000000001</v>
      </c>
      <c r="L596" s="33">
        <v>257</v>
      </c>
      <c r="M596" s="33">
        <v>283</v>
      </c>
      <c r="N596" s="33">
        <v>233</v>
      </c>
      <c r="O596" s="33">
        <v>271</v>
      </c>
      <c r="P596" s="42">
        <v>299</v>
      </c>
      <c r="Q596" s="43">
        <v>334</v>
      </c>
      <c r="R596" s="40">
        <f t="shared" si="245"/>
        <v>334</v>
      </c>
      <c r="S596" s="34">
        <f t="shared" si="246"/>
        <v>1.8</v>
      </c>
      <c r="T596" s="43">
        <v>5202500</v>
      </c>
      <c r="U596" s="43">
        <v>30199661</v>
      </c>
      <c r="V596" s="54">
        <f t="shared" si="247"/>
        <v>17.227015000000002</v>
      </c>
      <c r="W596" s="32">
        <v>63</v>
      </c>
      <c r="X596">
        <v>337</v>
      </c>
      <c r="Y596">
        <f t="shared" si="248"/>
        <v>18.690000000000001</v>
      </c>
      <c r="Z596" s="46">
        <v>341736</v>
      </c>
      <c r="AA596" s="41">
        <v>121024</v>
      </c>
      <c r="AB596" s="33">
        <f t="shared" si="249"/>
        <v>0.42007800000000001</v>
      </c>
      <c r="AC596" s="33" t="str">
        <f t="shared" si="250"/>
        <v/>
      </c>
      <c r="AD596" s="33" t="str">
        <f t="shared" si="251"/>
        <v/>
      </c>
      <c r="AE596" s="62">
        <f t="shared" si="252"/>
        <v>752.18566697750452</v>
      </c>
      <c r="AF596" s="62">
        <f t="shared" si="253"/>
        <v>0</v>
      </c>
      <c r="AG596" s="62">
        <f t="shared" si="254"/>
        <v>0</v>
      </c>
      <c r="AH596" s="62" t="str">
        <f t="shared" si="255"/>
        <v/>
      </c>
      <c r="AI596" s="33" t="str">
        <f t="shared" si="256"/>
        <v/>
      </c>
      <c r="AJ596" s="33" t="str">
        <f t="shared" si="257"/>
        <v/>
      </c>
      <c r="AK596" s="34">
        <f t="shared" si="258"/>
        <v>752.19</v>
      </c>
      <c r="AL596" s="34">
        <f t="shared" si="259"/>
        <v>801.08</v>
      </c>
      <c r="AM596" s="32">
        <f t="shared" si="260"/>
        <v>119198</v>
      </c>
      <c r="AN596" s="35">
        <f t="shared" si="261"/>
        <v>5.3758495219872974E-3</v>
      </c>
      <c r="AO596" s="32">
        <f t="shared" si="262"/>
        <v>209.41084227949318</v>
      </c>
      <c r="AP596" s="32">
        <f t="shared" si="263"/>
        <v>80453</v>
      </c>
      <c r="AQ596" s="32">
        <f t="shared" si="264"/>
        <v>3280</v>
      </c>
      <c r="AR596" s="32">
        <f t="shared" si="265"/>
        <v>6051.2000000000007</v>
      </c>
      <c r="AS596" s="32">
        <f t="shared" si="266"/>
        <v>76964</v>
      </c>
      <c r="AT596" s="36">
        <f t="shared" si="267"/>
        <v>80453</v>
      </c>
      <c r="AU596" s="33"/>
      <c r="AV596" s="33">
        <f t="shared" si="268"/>
        <v>1</v>
      </c>
      <c r="AX596">
        <v>80244</v>
      </c>
      <c r="AY596" s="71">
        <f t="shared" si="269"/>
        <v>2.6045561038831565E-3</v>
      </c>
    </row>
    <row r="597" spans="1:51" ht="15" customHeight="1" x14ac:dyDescent="0.25">
      <c r="A597">
        <v>61</v>
      </c>
      <c r="B597">
        <v>700</v>
      </c>
      <c r="C597" t="s">
        <v>2289</v>
      </c>
      <c r="D597" t="s">
        <v>2290</v>
      </c>
      <c r="E597" s="39" t="s">
        <v>691</v>
      </c>
      <c r="F597" s="32">
        <v>7977</v>
      </c>
      <c r="G597" s="43">
        <v>43</v>
      </c>
      <c r="H597" s="47">
        <f t="shared" si="244"/>
        <v>1.6334684555795864</v>
      </c>
      <c r="I597">
        <v>18</v>
      </c>
      <c r="J597">
        <v>33</v>
      </c>
      <c r="K597" s="33">
        <f t="shared" si="243"/>
        <v>54.545500000000004</v>
      </c>
      <c r="L597" s="33">
        <v>55</v>
      </c>
      <c r="M597" s="33">
        <v>62</v>
      </c>
      <c r="N597" s="33">
        <v>63</v>
      </c>
      <c r="O597" s="33">
        <v>65</v>
      </c>
      <c r="P597" s="42">
        <v>45</v>
      </c>
      <c r="Q597" s="43">
        <v>43</v>
      </c>
      <c r="R597" s="40">
        <f t="shared" si="245"/>
        <v>65</v>
      </c>
      <c r="S597" s="34">
        <f t="shared" si="246"/>
        <v>33.85</v>
      </c>
      <c r="T597" s="43">
        <v>897000</v>
      </c>
      <c r="U597" s="43">
        <v>4345189</v>
      </c>
      <c r="V597" s="54">
        <f t="shared" si="247"/>
        <v>20.643521</v>
      </c>
      <c r="W597" s="32">
        <v>7</v>
      </c>
      <c r="X597">
        <v>36</v>
      </c>
      <c r="Y597">
        <f t="shared" si="248"/>
        <v>19.440000000000001</v>
      </c>
      <c r="Z597" s="46">
        <v>44218</v>
      </c>
      <c r="AA597" s="41">
        <v>21001</v>
      </c>
      <c r="AB597" s="33">
        <f t="shared" si="249"/>
        <v>0.42007800000000001</v>
      </c>
      <c r="AC597" s="33" t="str">
        <f t="shared" si="250"/>
        <v/>
      </c>
      <c r="AD597" s="33" t="str">
        <f t="shared" si="251"/>
        <v/>
      </c>
      <c r="AE597" s="62">
        <f t="shared" si="252"/>
        <v>557.28261206305228</v>
      </c>
      <c r="AF597" s="62">
        <f t="shared" si="253"/>
        <v>0</v>
      </c>
      <c r="AG597" s="62">
        <f t="shared" si="254"/>
        <v>0</v>
      </c>
      <c r="AH597" s="62" t="str">
        <f t="shared" si="255"/>
        <v/>
      </c>
      <c r="AI597" s="33" t="str">
        <f t="shared" si="256"/>
        <v/>
      </c>
      <c r="AJ597" s="33" t="str">
        <f t="shared" si="257"/>
        <v/>
      </c>
      <c r="AK597" s="34">
        <f t="shared" si="258"/>
        <v>557.28</v>
      </c>
      <c r="AL597" s="34">
        <f t="shared" si="259"/>
        <v>593.5</v>
      </c>
      <c r="AM597" s="32">
        <f t="shared" si="260"/>
        <v>6945</v>
      </c>
      <c r="AN597" s="35">
        <f t="shared" si="261"/>
        <v>5.3758495219872974E-3</v>
      </c>
      <c r="AO597" s="32">
        <f t="shared" si="262"/>
        <v>-5.5478767066908912</v>
      </c>
      <c r="AP597" s="32">
        <f t="shared" si="263"/>
        <v>6945</v>
      </c>
      <c r="AQ597" s="32">
        <f t="shared" si="264"/>
        <v>430</v>
      </c>
      <c r="AR597" s="32">
        <f t="shared" si="265"/>
        <v>1050.05</v>
      </c>
      <c r="AS597" s="32">
        <f t="shared" si="266"/>
        <v>7547</v>
      </c>
      <c r="AT597" s="36">
        <f t="shared" si="267"/>
        <v>7547</v>
      </c>
      <c r="AU597" s="33"/>
      <c r="AV597" s="33">
        <f t="shared" si="268"/>
        <v>1</v>
      </c>
      <c r="AX597">
        <v>7977</v>
      </c>
      <c r="AY597" s="71">
        <f t="shared" si="269"/>
        <v>-5.3904976808323929E-2</v>
      </c>
    </row>
    <row r="598" spans="1:51" ht="15" customHeight="1" x14ac:dyDescent="0.25">
      <c r="A598">
        <v>61</v>
      </c>
      <c r="B598">
        <v>800</v>
      </c>
      <c r="C598" t="s">
        <v>2381</v>
      </c>
      <c r="D598" t="s">
        <v>2382</v>
      </c>
      <c r="E598" s="39" t="s">
        <v>737</v>
      </c>
      <c r="F598" s="32">
        <v>457700</v>
      </c>
      <c r="G598" s="43">
        <v>1429</v>
      </c>
      <c r="H598" s="47">
        <f t="shared" si="244"/>
        <v>3.1550322287909704</v>
      </c>
      <c r="I598">
        <v>128</v>
      </c>
      <c r="J598">
        <v>672</v>
      </c>
      <c r="K598" s="33">
        <f t="shared" si="243"/>
        <v>19.047599999999999</v>
      </c>
      <c r="L598" s="33">
        <v>1138</v>
      </c>
      <c r="M598" s="33">
        <v>1224</v>
      </c>
      <c r="N598" s="33">
        <v>1143</v>
      </c>
      <c r="O598" s="33">
        <v>1314</v>
      </c>
      <c r="P598" s="40">
        <v>1302</v>
      </c>
      <c r="Q598" s="43">
        <v>1365</v>
      </c>
      <c r="R598" s="40">
        <f t="shared" si="245"/>
        <v>1365</v>
      </c>
      <c r="S598" s="34">
        <f t="shared" si="246"/>
        <v>0</v>
      </c>
      <c r="T598" s="43">
        <v>16578400</v>
      </c>
      <c r="U598" s="43">
        <v>137893561</v>
      </c>
      <c r="V598" s="54">
        <f t="shared" si="247"/>
        <v>12.022606</v>
      </c>
      <c r="W598" s="32">
        <v>353</v>
      </c>
      <c r="X598">
        <v>1307</v>
      </c>
      <c r="Y598">
        <f t="shared" si="248"/>
        <v>27.01</v>
      </c>
      <c r="Z598" s="46">
        <v>1477007</v>
      </c>
      <c r="AA598" s="41">
        <v>1074000</v>
      </c>
      <c r="AB598" s="33">
        <f t="shared" si="249"/>
        <v>0.42007800000000001</v>
      </c>
      <c r="AC598" s="33" t="str">
        <f t="shared" si="250"/>
        <v/>
      </c>
      <c r="AD598" s="33" t="str">
        <f t="shared" si="251"/>
        <v/>
      </c>
      <c r="AE598" s="62">
        <f t="shared" si="252"/>
        <v>893.36105359866315</v>
      </c>
      <c r="AF598" s="62">
        <f t="shared" si="253"/>
        <v>0</v>
      </c>
      <c r="AG598" s="62">
        <f t="shared" si="254"/>
        <v>0</v>
      </c>
      <c r="AH598" s="62" t="str">
        <f t="shared" si="255"/>
        <v/>
      </c>
      <c r="AI598" s="33" t="str">
        <f t="shared" si="256"/>
        <v/>
      </c>
      <c r="AJ598" s="33" t="str">
        <f t="shared" si="257"/>
        <v/>
      </c>
      <c r="AK598" s="34">
        <f t="shared" si="258"/>
        <v>893.36</v>
      </c>
      <c r="AL598" s="34">
        <f t="shared" si="259"/>
        <v>951.42</v>
      </c>
      <c r="AM598" s="32">
        <f t="shared" si="260"/>
        <v>739121</v>
      </c>
      <c r="AN598" s="35">
        <f t="shared" si="261"/>
        <v>5.3758495219872974E-3</v>
      </c>
      <c r="AO598" s="32">
        <f t="shared" si="262"/>
        <v>1512.8769483271872</v>
      </c>
      <c r="AP598" s="32">
        <f t="shared" si="263"/>
        <v>459213</v>
      </c>
      <c r="AQ598" s="32">
        <f t="shared" si="264"/>
        <v>14290</v>
      </c>
      <c r="AR598" s="32">
        <f t="shared" si="265"/>
        <v>53700</v>
      </c>
      <c r="AS598" s="32">
        <f t="shared" si="266"/>
        <v>443410</v>
      </c>
      <c r="AT598" s="36">
        <f t="shared" si="267"/>
        <v>459213</v>
      </c>
      <c r="AU598" s="33"/>
      <c r="AV598" s="33">
        <f t="shared" si="268"/>
        <v>1</v>
      </c>
      <c r="AX598">
        <v>457700</v>
      </c>
      <c r="AY598" s="71">
        <f t="shared" si="269"/>
        <v>3.3056587284247324E-3</v>
      </c>
    </row>
    <row r="599" spans="1:51" ht="15" customHeight="1" x14ac:dyDescent="0.25">
      <c r="A599">
        <v>61</v>
      </c>
      <c r="B599">
        <v>1000</v>
      </c>
      <c r="C599" t="s">
        <v>2477</v>
      </c>
      <c r="D599" t="s">
        <v>2478</v>
      </c>
      <c r="E599" s="39" t="s">
        <v>785</v>
      </c>
      <c r="F599" s="32">
        <v>52893</v>
      </c>
      <c r="G599" s="43">
        <v>232</v>
      </c>
      <c r="H599" s="47">
        <f t="shared" si="244"/>
        <v>2.3654879848908998</v>
      </c>
      <c r="I599">
        <v>47</v>
      </c>
      <c r="J599">
        <v>140</v>
      </c>
      <c r="K599" s="33">
        <f t="shared" si="243"/>
        <v>33.571400000000004</v>
      </c>
      <c r="L599" s="33">
        <v>221</v>
      </c>
      <c r="M599" s="33">
        <v>275</v>
      </c>
      <c r="N599" s="33">
        <v>247</v>
      </c>
      <c r="O599" s="33">
        <v>244</v>
      </c>
      <c r="P599" s="42">
        <v>254</v>
      </c>
      <c r="Q599" s="43">
        <v>225</v>
      </c>
      <c r="R599" s="40">
        <f t="shared" si="245"/>
        <v>275</v>
      </c>
      <c r="S599" s="34">
        <f t="shared" si="246"/>
        <v>15.64</v>
      </c>
      <c r="T599" s="43">
        <v>5308000</v>
      </c>
      <c r="U599" s="43">
        <v>26271712</v>
      </c>
      <c r="V599" s="54">
        <f t="shared" si="247"/>
        <v>20.204241</v>
      </c>
      <c r="W599" s="32">
        <v>65</v>
      </c>
      <c r="X599">
        <v>246</v>
      </c>
      <c r="Y599">
        <f t="shared" si="248"/>
        <v>26.42</v>
      </c>
      <c r="Z599" s="46">
        <v>296080</v>
      </c>
      <c r="AA599" s="41">
        <v>131003</v>
      </c>
      <c r="AB599" s="33">
        <f t="shared" si="249"/>
        <v>0.42007800000000001</v>
      </c>
      <c r="AC599" s="33" t="str">
        <f t="shared" si="250"/>
        <v/>
      </c>
      <c r="AD599" s="33" t="str">
        <f t="shared" si="251"/>
        <v/>
      </c>
      <c r="AE599" s="62">
        <f t="shared" si="252"/>
        <v>718.96888963874733</v>
      </c>
      <c r="AF599" s="62">
        <f t="shared" si="253"/>
        <v>0</v>
      </c>
      <c r="AG599" s="62">
        <f t="shared" si="254"/>
        <v>0</v>
      </c>
      <c r="AH599" s="62" t="str">
        <f t="shared" si="255"/>
        <v/>
      </c>
      <c r="AI599" s="33" t="str">
        <f t="shared" si="256"/>
        <v/>
      </c>
      <c r="AJ599" s="33" t="str">
        <f t="shared" si="257"/>
        <v/>
      </c>
      <c r="AK599" s="34">
        <f t="shared" si="258"/>
        <v>718.97</v>
      </c>
      <c r="AL599" s="34">
        <f t="shared" si="259"/>
        <v>765.7</v>
      </c>
      <c r="AM599" s="32">
        <f t="shared" si="260"/>
        <v>53266</v>
      </c>
      <c r="AN599" s="35">
        <f t="shared" si="261"/>
        <v>5.3758495219872974E-3</v>
      </c>
      <c r="AO599" s="32">
        <f t="shared" si="262"/>
        <v>2.0051918717012618</v>
      </c>
      <c r="AP599" s="32">
        <f t="shared" si="263"/>
        <v>52895</v>
      </c>
      <c r="AQ599" s="32">
        <f t="shared" si="264"/>
        <v>2320</v>
      </c>
      <c r="AR599" s="32">
        <f t="shared" si="265"/>
        <v>6550.1500000000005</v>
      </c>
      <c r="AS599" s="32">
        <f t="shared" si="266"/>
        <v>50573</v>
      </c>
      <c r="AT599" s="36">
        <f t="shared" si="267"/>
        <v>52895</v>
      </c>
      <c r="AU599" s="33"/>
      <c r="AV599" s="33">
        <f t="shared" si="268"/>
        <v>1</v>
      </c>
      <c r="AX599">
        <v>52893</v>
      </c>
      <c r="AY599" s="71">
        <f t="shared" si="269"/>
        <v>3.7812186867827503E-5</v>
      </c>
    </row>
    <row r="600" spans="1:51" ht="15" customHeight="1" x14ac:dyDescent="0.25">
      <c r="A600">
        <v>61</v>
      </c>
      <c r="B600">
        <v>1100</v>
      </c>
      <c r="C600" t="s">
        <v>2545</v>
      </c>
      <c r="D600" t="s">
        <v>2546</v>
      </c>
      <c r="E600" s="39" t="s">
        <v>819</v>
      </c>
      <c r="F600" s="32">
        <v>9029</v>
      </c>
      <c r="G600" s="43">
        <v>41</v>
      </c>
      <c r="H600" s="47">
        <f t="shared" si="244"/>
        <v>1.6127838567197355</v>
      </c>
      <c r="I600">
        <v>1</v>
      </c>
      <c r="J600">
        <v>20</v>
      </c>
      <c r="K600" s="33">
        <f t="shared" si="243"/>
        <v>5</v>
      </c>
      <c r="L600" s="33">
        <v>65</v>
      </c>
      <c r="M600" s="33">
        <v>50</v>
      </c>
      <c r="N600" s="33">
        <v>47</v>
      </c>
      <c r="O600" s="33">
        <v>72</v>
      </c>
      <c r="P600" s="42">
        <v>57</v>
      </c>
      <c r="Q600" s="43">
        <v>44</v>
      </c>
      <c r="R600" s="40">
        <f t="shared" si="245"/>
        <v>72</v>
      </c>
      <c r="S600" s="34">
        <f t="shared" si="246"/>
        <v>43.06</v>
      </c>
      <c r="T600" s="43">
        <v>595500</v>
      </c>
      <c r="U600" s="43">
        <v>4370841</v>
      </c>
      <c r="V600" s="54">
        <f t="shared" si="247"/>
        <v>13.62438</v>
      </c>
      <c r="W600" s="32">
        <v>7</v>
      </c>
      <c r="X600">
        <v>44</v>
      </c>
      <c r="Y600">
        <f t="shared" si="248"/>
        <v>15.91</v>
      </c>
      <c r="Z600" s="46">
        <v>47963</v>
      </c>
      <c r="AA600" s="41">
        <v>2861</v>
      </c>
      <c r="AB600" s="33">
        <f t="shared" si="249"/>
        <v>0.42007800000000001</v>
      </c>
      <c r="AC600" s="33" t="str">
        <f t="shared" si="250"/>
        <v/>
      </c>
      <c r="AD600" s="33" t="str">
        <f t="shared" si="251"/>
        <v/>
      </c>
      <c r="AE600" s="62">
        <f t="shared" si="252"/>
        <v>552.71385992068497</v>
      </c>
      <c r="AF600" s="62">
        <f t="shared" si="253"/>
        <v>0</v>
      </c>
      <c r="AG600" s="62">
        <f t="shared" si="254"/>
        <v>0</v>
      </c>
      <c r="AH600" s="62" t="str">
        <f t="shared" si="255"/>
        <v/>
      </c>
      <c r="AI600" s="33" t="str">
        <f t="shared" si="256"/>
        <v/>
      </c>
      <c r="AJ600" s="33" t="str">
        <f t="shared" si="257"/>
        <v/>
      </c>
      <c r="AK600" s="34">
        <f t="shared" si="258"/>
        <v>552.71</v>
      </c>
      <c r="AL600" s="34">
        <f t="shared" si="259"/>
        <v>588.63</v>
      </c>
      <c r="AM600" s="32">
        <f t="shared" si="260"/>
        <v>3986</v>
      </c>
      <c r="AN600" s="35">
        <f t="shared" si="261"/>
        <v>5.3758495219872974E-3</v>
      </c>
      <c r="AO600" s="32">
        <f t="shared" si="262"/>
        <v>-27.11040913938194</v>
      </c>
      <c r="AP600" s="32">
        <f t="shared" si="263"/>
        <v>3986</v>
      </c>
      <c r="AQ600" s="32">
        <f t="shared" si="264"/>
        <v>410</v>
      </c>
      <c r="AR600" s="32">
        <f t="shared" si="265"/>
        <v>143.05000000000001</v>
      </c>
      <c r="AS600" s="32">
        <f t="shared" si="266"/>
        <v>8886</v>
      </c>
      <c r="AT600" s="36">
        <f t="shared" si="267"/>
        <v>8886</v>
      </c>
      <c r="AU600" s="33"/>
      <c r="AV600" s="33">
        <f t="shared" si="268"/>
        <v>1</v>
      </c>
      <c r="AX600">
        <v>9029</v>
      </c>
      <c r="AY600" s="71">
        <f t="shared" si="269"/>
        <v>-1.5837855797984274E-2</v>
      </c>
    </row>
    <row r="601" spans="1:51" ht="15" customHeight="1" x14ac:dyDescent="0.25">
      <c r="A601">
        <v>62</v>
      </c>
      <c r="B601">
        <v>100</v>
      </c>
      <c r="C601" t="s">
        <v>2015</v>
      </c>
      <c r="D601" t="s">
        <v>2016</v>
      </c>
      <c r="E601" s="39" t="s">
        <v>555</v>
      </c>
      <c r="F601" s="32">
        <v>788345</v>
      </c>
      <c r="G601" s="43">
        <v>24440</v>
      </c>
      <c r="H601" s="47">
        <f t="shared" si="244"/>
        <v>4.3881012015705165</v>
      </c>
      <c r="I601">
        <v>404</v>
      </c>
      <c r="J601">
        <v>9506</v>
      </c>
      <c r="K601" s="33">
        <f t="shared" si="243"/>
        <v>4.2499000000000002</v>
      </c>
      <c r="L601" s="33">
        <v>19507</v>
      </c>
      <c r="M601" s="33">
        <v>23269</v>
      </c>
      <c r="N601" s="33">
        <v>22207</v>
      </c>
      <c r="O601" s="33">
        <v>22206</v>
      </c>
      <c r="P601" s="40">
        <v>21456</v>
      </c>
      <c r="Q601" s="43">
        <v>23454</v>
      </c>
      <c r="R601" s="40">
        <f t="shared" si="245"/>
        <v>23454</v>
      </c>
      <c r="S601" s="34">
        <f t="shared" si="246"/>
        <v>0</v>
      </c>
      <c r="T601" s="43">
        <v>570522000</v>
      </c>
      <c r="U601" s="43">
        <v>3452244876</v>
      </c>
      <c r="V601" s="54">
        <f t="shared" si="247"/>
        <v>16.526115999999998</v>
      </c>
      <c r="W601" s="32">
        <v>4181</v>
      </c>
      <c r="X601">
        <v>22900</v>
      </c>
      <c r="Y601">
        <f t="shared" si="248"/>
        <v>18.260000000000002</v>
      </c>
      <c r="Z601" s="46">
        <v>40988365</v>
      </c>
      <c r="AA601" s="41">
        <v>15158969</v>
      </c>
      <c r="AB601" s="33">
        <f t="shared" si="249"/>
        <v>0.42007800000000001</v>
      </c>
      <c r="AC601" s="33" t="str">
        <f t="shared" si="250"/>
        <v/>
      </c>
      <c r="AD601" s="33" t="str">
        <f t="shared" si="251"/>
        <v/>
      </c>
      <c r="AE601" s="62">
        <f t="shared" si="252"/>
        <v>0</v>
      </c>
      <c r="AF601" s="62">
        <f t="shared" si="253"/>
        <v>0</v>
      </c>
      <c r="AG601" s="62">
        <f t="shared" si="254"/>
        <v>728.96135623459998</v>
      </c>
      <c r="AH601" s="62" t="str">
        <f t="shared" si="255"/>
        <v/>
      </c>
      <c r="AI601" s="33" t="str">
        <f t="shared" si="256"/>
        <v/>
      </c>
      <c r="AJ601" s="33" t="str">
        <f t="shared" si="257"/>
        <v/>
      </c>
      <c r="AK601" s="34">
        <f t="shared" si="258"/>
        <v>728.96</v>
      </c>
      <c r="AL601" s="34">
        <f t="shared" si="259"/>
        <v>776.34</v>
      </c>
      <c r="AM601" s="32">
        <f t="shared" si="260"/>
        <v>1755439</v>
      </c>
      <c r="AN601" s="35">
        <f t="shared" si="261"/>
        <v>5.3758495219872974E-3</v>
      </c>
      <c r="AO601" s="32">
        <f t="shared" si="262"/>
        <v>5198.951817616783</v>
      </c>
      <c r="AP601" s="32">
        <f t="shared" si="263"/>
        <v>793544</v>
      </c>
      <c r="AQ601" s="32">
        <f t="shared" si="264"/>
        <v>244400</v>
      </c>
      <c r="AR601" s="32">
        <f t="shared" si="265"/>
        <v>757948.45000000007</v>
      </c>
      <c r="AS601" s="32">
        <f t="shared" si="266"/>
        <v>543945</v>
      </c>
      <c r="AT601" s="36">
        <f t="shared" si="267"/>
        <v>793544</v>
      </c>
      <c r="AU601" s="33"/>
      <c r="AV601" s="33">
        <f t="shared" si="268"/>
        <v>1</v>
      </c>
      <c r="AX601">
        <v>788345</v>
      </c>
      <c r="AY601" s="71">
        <f t="shared" si="269"/>
        <v>6.5948284063449382E-3</v>
      </c>
    </row>
    <row r="602" spans="1:51" ht="15" customHeight="1" x14ac:dyDescent="0.25">
      <c r="A602">
        <v>62</v>
      </c>
      <c r="B602">
        <v>200</v>
      </c>
      <c r="C602" t="s">
        <v>2055</v>
      </c>
      <c r="D602" t="s">
        <v>2056</v>
      </c>
      <c r="E602" s="39" t="s">
        <v>575</v>
      </c>
      <c r="F602" s="32">
        <v>1624948</v>
      </c>
      <c r="G602" s="43">
        <v>13001</v>
      </c>
      <c r="H602" s="47">
        <f t="shared" si="244"/>
        <v>4.1139767582898461</v>
      </c>
      <c r="I602">
        <v>383</v>
      </c>
      <c r="J602">
        <v>4807</v>
      </c>
      <c r="K602" s="33">
        <f t="shared" si="243"/>
        <v>7.9674999999999994</v>
      </c>
      <c r="L602" s="33">
        <v>11950</v>
      </c>
      <c r="M602" s="33">
        <v>11921</v>
      </c>
      <c r="N602" s="33">
        <v>12376</v>
      </c>
      <c r="O602" s="33">
        <v>11929</v>
      </c>
      <c r="P602" s="40">
        <v>11460</v>
      </c>
      <c r="Q602" s="43">
        <v>12364</v>
      </c>
      <c r="R602" s="40">
        <f t="shared" si="245"/>
        <v>12376</v>
      </c>
      <c r="S602" s="34">
        <f t="shared" si="246"/>
        <v>0</v>
      </c>
      <c r="T602" s="43">
        <v>132534400</v>
      </c>
      <c r="U602" s="43">
        <v>1479738203</v>
      </c>
      <c r="V602" s="54">
        <f t="shared" si="247"/>
        <v>8.9566110000000005</v>
      </c>
      <c r="W602" s="32">
        <v>1890</v>
      </c>
      <c r="X602">
        <v>12511</v>
      </c>
      <c r="Y602">
        <f t="shared" si="248"/>
        <v>15.11</v>
      </c>
      <c r="Z602" s="46">
        <v>17286091</v>
      </c>
      <c r="AA602" s="41">
        <v>7932172</v>
      </c>
      <c r="AB602" s="33">
        <f t="shared" si="249"/>
        <v>0.42007800000000001</v>
      </c>
      <c r="AC602" s="33" t="str">
        <f t="shared" si="250"/>
        <v/>
      </c>
      <c r="AD602" s="33" t="str">
        <f t="shared" si="251"/>
        <v/>
      </c>
      <c r="AE602" s="62">
        <f t="shared" si="252"/>
        <v>0</v>
      </c>
      <c r="AF602" s="62">
        <f t="shared" si="253"/>
        <v>0</v>
      </c>
      <c r="AG602" s="62">
        <f t="shared" si="254"/>
        <v>674.18819955534991</v>
      </c>
      <c r="AH602" s="62" t="str">
        <f t="shared" si="255"/>
        <v/>
      </c>
      <c r="AI602" s="33" t="str">
        <f t="shared" si="256"/>
        <v/>
      </c>
      <c r="AJ602" s="33" t="str">
        <f t="shared" si="257"/>
        <v/>
      </c>
      <c r="AK602" s="34">
        <f t="shared" si="258"/>
        <v>674.19</v>
      </c>
      <c r="AL602" s="34">
        <f t="shared" si="259"/>
        <v>718.01</v>
      </c>
      <c r="AM602" s="32">
        <f t="shared" si="260"/>
        <v>2073341</v>
      </c>
      <c r="AN602" s="35">
        <f t="shared" si="261"/>
        <v>5.3758495219872974E-3</v>
      </c>
      <c r="AO602" s="32">
        <f t="shared" si="262"/>
        <v>2410.4932947124503</v>
      </c>
      <c r="AP602" s="32">
        <f t="shared" si="263"/>
        <v>1627358</v>
      </c>
      <c r="AQ602" s="32">
        <f t="shared" si="264"/>
        <v>130010</v>
      </c>
      <c r="AR602" s="32">
        <f t="shared" si="265"/>
        <v>396608.60000000003</v>
      </c>
      <c r="AS602" s="32">
        <f t="shared" si="266"/>
        <v>1494938</v>
      </c>
      <c r="AT602" s="36">
        <f t="shared" si="267"/>
        <v>1627358</v>
      </c>
      <c r="AU602" s="33"/>
      <c r="AV602" s="33">
        <f t="shared" si="268"/>
        <v>1</v>
      </c>
      <c r="AX602">
        <v>1624948</v>
      </c>
      <c r="AY602" s="71">
        <f t="shared" si="269"/>
        <v>1.483124383057181E-3</v>
      </c>
    </row>
    <row r="603" spans="1:51" ht="15" customHeight="1" x14ac:dyDescent="0.25">
      <c r="A603">
        <v>62</v>
      </c>
      <c r="B603">
        <v>400</v>
      </c>
      <c r="C603" t="s">
        <v>2235</v>
      </c>
      <c r="D603" t="s">
        <v>2236</v>
      </c>
      <c r="E603" s="39" t="s">
        <v>664</v>
      </c>
      <c r="F603" s="32">
        <v>0</v>
      </c>
      <c r="G603" s="43">
        <v>36305</v>
      </c>
      <c r="H603" s="47">
        <f t="shared" si="244"/>
        <v>4.5599664410932146</v>
      </c>
      <c r="I603">
        <v>529</v>
      </c>
      <c r="J603">
        <v>16589</v>
      </c>
      <c r="K603" s="33">
        <f t="shared" si="243"/>
        <v>3.1889000000000003</v>
      </c>
      <c r="L603" s="33">
        <v>34438</v>
      </c>
      <c r="M603" s="33">
        <v>35820</v>
      </c>
      <c r="N603" s="33">
        <v>33485</v>
      </c>
      <c r="O603" s="33">
        <v>33690</v>
      </c>
      <c r="P603" s="40">
        <v>33660</v>
      </c>
      <c r="Q603" s="43">
        <v>36254</v>
      </c>
      <c r="R603" s="40">
        <f t="shared" si="245"/>
        <v>36254</v>
      </c>
      <c r="S603" s="34">
        <f t="shared" si="246"/>
        <v>0</v>
      </c>
      <c r="T603" s="43">
        <v>1884462700</v>
      </c>
      <c r="U603" s="43">
        <v>6878015788</v>
      </c>
      <c r="V603" s="54">
        <f t="shared" si="247"/>
        <v>27.398347999999999</v>
      </c>
      <c r="W603" s="32">
        <v>7943</v>
      </c>
      <c r="X603">
        <v>35905</v>
      </c>
      <c r="Y603">
        <f t="shared" si="248"/>
        <v>22.12</v>
      </c>
      <c r="Z603" s="46">
        <v>80585000</v>
      </c>
      <c r="AA603" s="41">
        <v>30352541</v>
      </c>
      <c r="AB603" s="33">
        <f t="shared" si="249"/>
        <v>0.42007800000000001</v>
      </c>
      <c r="AC603" s="33" t="str">
        <f t="shared" si="250"/>
        <v/>
      </c>
      <c r="AD603" s="33" t="str">
        <f t="shared" si="251"/>
        <v/>
      </c>
      <c r="AE603" s="62">
        <f t="shared" si="252"/>
        <v>0</v>
      </c>
      <c r="AF603" s="62">
        <f t="shared" si="253"/>
        <v>0</v>
      </c>
      <c r="AG603" s="62">
        <f t="shared" si="254"/>
        <v>841.0291354638</v>
      </c>
      <c r="AH603" s="62" t="str">
        <f t="shared" si="255"/>
        <v/>
      </c>
      <c r="AI603" s="33" t="str">
        <f t="shared" si="256"/>
        <v/>
      </c>
      <c r="AJ603" s="33" t="str">
        <f t="shared" si="257"/>
        <v/>
      </c>
      <c r="AK603" s="34">
        <f t="shared" si="258"/>
        <v>841.03</v>
      </c>
      <c r="AL603" s="34">
        <f t="shared" si="259"/>
        <v>895.69</v>
      </c>
      <c r="AM603" s="32">
        <f t="shared" si="260"/>
        <v>0</v>
      </c>
      <c r="AN603" s="35">
        <f t="shared" si="261"/>
        <v>5.3758495219872974E-3</v>
      </c>
      <c r="AO603" s="32">
        <f t="shared" si="262"/>
        <v>0</v>
      </c>
      <c r="AP603" s="32">
        <f t="shared" si="263"/>
        <v>0</v>
      </c>
      <c r="AQ603" s="32">
        <f t="shared" si="264"/>
        <v>363050</v>
      </c>
      <c r="AR603" s="32">
        <f t="shared" si="265"/>
        <v>1517627.05</v>
      </c>
      <c r="AS603" s="32">
        <f t="shared" si="266"/>
        <v>-363050</v>
      </c>
      <c r="AT603" s="36">
        <f t="shared" si="267"/>
        <v>0</v>
      </c>
      <c r="AU603" s="33"/>
      <c r="AV603" s="33">
        <f t="shared" si="268"/>
        <v>0</v>
      </c>
      <c r="AX603">
        <v>0</v>
      </c>
      <c r="AY603" s="71" t="e">
        <f t="shared" si="269"/>
        <v>#DIV/0!</v>
      </c>
    </row>
    <row r="604" spans="1:51" ht="15" customHeight="1" x14ac:dyDescent="0.25">
      <c r="A604">
        <v>62</v>
      </c>
      <c r="B604">
        <v>500</v>
      </c>
      <c r="C604" t="s">
        <v>1415</v>
      </c>
      <c r="D604" t="s">
        <v>1416</v>
      </c>
      <c r="E604" s="39" t="s">
        <v>255</v>
      </c>
      <c r="F604" s="32">
        <v>863846</v>
      </c>
      <c r="G604" s="43">
        <v>5581</v>
      </c>
      <c r="H604" s="47">
        <f t="shared" si="244"/>
        <v>3.7467120225166606</v>
      </c>
      <c r="I604">
        <v>320</v>
      </c>
      <c r="J604">
        <v>2148</v>
      </c>
      <c r="K604" s="33">
        <f t="shared" si="243"/>
        <v>14.897600000000001</v>
      </c>
      <c r="L604" s="33">
        <v>5530</v>
      </c>
      <c r="M604" s="33">
        <v>5291</v>
      </c>
      <c r="N604" s="33">
        <v>5380</v>
      </c>
      <c r="O604" s="33">
        <v>5572</v>
      </c>
      <c r="P604" s="40">
        <v>5321</v>
      </c>
      <c r="Q604" s="43">
        <v>5369</v>
      </c>
      <c r="R604" s="40">
        <f t="shared" si="245"/>
        <v>5572</v>
      </c>
      <c r="S604" s="34">
        <f t="shared" si="246"/>
        <v>0</v>
      </c>
      <c r="T604" s="43">
        <v>34354400</v>
      </c>
      <c r="U604" s="43">
        <v>659788420</v>
      </c>
      <c r="V604" s="54">
        <f t="shared" si="247"/>
        <v>5.2068810000000001</v>
      </c>
      <c r="W604" s="32">
        <v>864</v>
      </c>
      <c r="X604">
        <v>5145</v>
      </c>
      <c r="Y604">
        <f t="shared" si="248"/>
        <v>16.79</v>
      </c>
      <c r="Z604" s="46">
        <v>8158869</v>
      </c>
      <c r="AA604" s="41">
        <v>2774765</v>
      </c>
      <c r="AB604" s="33">
        <f t="shared" si="249"/>
        <v>0.42007800000000001</v>
      </c>
      <c r="AC604" s="33" t="str">
        <f t="shared" si="250"/>
        <v/>
      </c>
      <c r="AD604" s="33" t="str">
        <f t="shared" si="251"/>
        <v/>
      </c>
      <c r="AE604" s="62">
        <f t="shared" si="252"/>
        <v>0</v>
      </c>
      <c r="AF604" s="62">
        <f t="shared" si="253"/>
        <v>741.30346375724992</v>
      </c>
      <c r="AG604" s="62">
        <f t="shared" si="254"/>
        <v>0</v>
      </c>
      <c r="AH604" s="62" t="str">
        <f t="shared" si="255"/>
        <v/>
      </c>
      <c r="AI604" s="33" t="str">
        <f t="shared" si="256"/>
        <v/>
      </c>
      <c r="AJ604" s="33" t="str">
        <f t="shared" si="257"/>
        <v/>
      </c>
      <c r="AK604" s="34">
        <f t="shared" si="258"/>
        <v>741.3</v>
      </c>
      <c r="AL604" s="34">
        <f t="shared" si="259"/>
        <v>789.48</v>
      </c>
      <c r="AM604" s="32">
        <f t="shared" si="260"/>
        <v>978727</v>
      </c>
      <c r="AN604" s="35">
        <f t="shared" si="261"/>
        <v>5.3758495219872974E-3</v>
      </c>
      <c r="AO604" s="32">
        <f t="shared" si="262"/>
        <v>617.58296893542274</v>
      </c>
      <c r="AP604" s="32">
        <f t="shared" si="263"/>
        <v>864464</v>
      </c>
      <c r="AQ604" s="32">
        <f t="shared" si="264"/>
        <v>55810</v>
      </c>
      <c r="AR604" s="32">
        <f t="shared" si="265"/>
        <v>138738.25</v>
      </c>
      <c r="AS604" s="32">
        <f t="shared" si="266"/>
        <v>808036</v>
      </c>
      <c r="AT604" s="36">
        <f t="shared" si="267"/>
        <v>864464</v>
      </c>
      <c r="AU604" s="33"/>
      <c r="AV604" s="33">
        <f t="shared" si="268"/>
        <v>1</v>
      </c>
      <c r="AX604">
        <v>863846</v>
      </c>
      <c r="AY604" s="71">
        <f t="shared" si="269"/>
        <v>7.1540529214697991E-4</v>
      </c>
    </row>
    <row r="605" spans="1:51" ht="15" customHeight="1" x14ac:dyDescent="0.25">
      <c r="A605">
        <v>62</v>
      </c>
      <c r="B605">
        <v>600</v>
      </c>
      <c r="C605" t="s">
        <v>1793</v>
      </c>
      <c r="D605" t="s">
        <v>1794</v>
      </c>
      <c r="E605" s="39" t="s">
        <v>444</v>
      </c>
      <c r="F605" s="32">
        <v>500158</v>
      </c>
      <c r="G605" s="43">
        <v>2427</v>
      </c>
      <c r="H605" s="47">
        <f t="shared" si="244"/>
        <v>3.3850697763319348</v>
      </c>
      <c r="I605">
        <v>144</v>
      </c>
      <c r="J605">
        <v>1216</v>
      </c>
      <c r="K605" s="33">
        <f t="shared" si="243"/>
        <v>11.8421</v>
      </c>
      <c r="L605" s="33">
        <v>2530</v>
      </c>
      <c r="M605" s="33">
        <v>1985</v>
      </c>
      <c r="N605" s="33">
        <v>2700</v>
      </c>
      <c r="O605" s="33">
        <v>2364</v>
      </c>
      <c r="P605" s="40">
        <v>2379</v>
      </c>
      <c r="Q605" s="43">
        <v>2271</v>
      </c>
      <c r="R605" s="40">
        <f t="shared" si="245"/>
        <v>2700</v>
      </c>
      <c r="S605" s="34">
        <f t="shared" si="246"/>
        <v>10.11</v>
      </c>
      <c r="T605" s="43">
        <v>46250500</v>
      </c>
      <c r="U605" s="43">
        <v>321375525</v>
      </c>
      <c r="V605" s="54">
        <f t="shared" si="247"/>
        <v>14.39142</v>
      </c>
      <c r="W605" s="32">
        <v>447</v>
      </c>
      <c r="X605">
        <v>2386</v>
      </c>
      <c r="Y605">
        <f t="shared" si="248"/>
        <v>18.73</v>
      </c>
      <c r="Z605" s="46">
        <v>3865719</v>
      </c>
      <c r="AA605" s="41">
        <v>1225706</v>
      </c>
      <c r="AB605" s="33">
        <f t="shared" si="249"/>
        <v>0.42007800000000001</v>
      </c>
      <c r="AC605" s="33" t="str">
        <f t="shared" si="250"/>
        <v/>
      </c>
      <c r="AD605" s="33" t="str">
        <f t="shared" si="251"/>
        <v/>
      </c>
      <c r="AE605" s="62">
        <f t="shared" si="252"/>
        <v>944.17105698686873</v>
      </c>
      <c r="AF605" s="62">
        <f t="shared" si="253"/>
        <v>0</v>
      </c>
      <c r="AG605" s="62">
        <f t="shared" si="254"/>
        <v>0</v>
      </c>
      <c r="AH605" s="62" t="str">
        <f t="shared" si="255"/>
        <v/>
      </c>
      <c r="AI605" s="33" t="str">
        <f t="shared" si="256"/>
        <v/>
      </c>
      <c r="AJ605" s="33" t="str">
        <f t="shared" si="257"/>
        <v/>
      </c>
      <c r="AK605" s="34">
        <f t="shared" si="258"/>
        <v>944.17</v>
      </c>
      <c r="AL605" s="34">
        <f t="shared" si="259"/>
        <v>1005.53</v>
      </c>
      <c r="AM605" s="32">
        <f t="shared" si="260"/>
        <v>816518</v>
      </c>
      <c r="AN605" s="35">
        <f t="shared" si="261"/>
        <v>5.3758495219872974E-3</v>
      </c>
      <c r="AO605" s="32">
        <f t="shared" si="262"/>
        <v>1700.7037547759014</v>
      </c>
      <c r="AP605" s="32">
        <f t="shared" si="263"/>
        <v>501859</v>
      </c>
      <c r="AQ605" s="32">
        <f t="shared" si="264"/>
        <v>24270</v>
      </c>
      <c r="AR605" s="32">
        <f t="shared" si="265"/>
        <v>61285.3</v>
      </c>
      <c r="AS605" s="32">
        <f t="shared" si="266"/>
        <v>475888</v>
      </c>
      <c r="AT605" s="36">
        <f t="shared" si="267"/>
        <v>501859</v>
      </c>
      <c r="AU605" s="33"/>
      <c r="AV605" s="33">
        <f t="shared" si="268"/>
        <v>1</v>
      </c>
      <c r="AX605">
        <v>500158</v>
      </c>
      <c r="AY605" s="71">
        <f t="shared" si="269"/>
        <v>3.4009253076027974E-3</v>
      </c>
    </row>
    <row r="606" spans="1:51" ht="15" customHeight="1" x14ac:dyDescent="0.25">
      <c r="A606">
        <v>62</v>
      </c>
      <c r="B606">
        <v>700</v>
      </c>
      <c r="C606" t="s">
        <v>947</v>
      </c>
      <c r="D606" t="s">
        <v>948</v>
      </c>
      <c r="E606" s="39" t="s">
        <v>23</v>
      </c>
      <c r="F606" s="32">
        <v>24051</v>
      </c>
      <c r="G606" s="43">
        <v>10195</v>
      </c>
      <c r="H606" s="47">
        <f t="shared" si="244"/>
        <v>4.0083872301141588</v>
      </c>
      <c r="I606">
        <v>139</v>
      </c>
      <c r="J606">
        <v>2998</v>
      </c>
      <c r="K606" s="33">
        <f t="shared" si="243"/>
        <v>4.6364000000000001</v>
      </c>
      <c r="L606" s="33">
        <v>5149</v>
      </c>
      <c r="M606" s="33">
        <v>8012</v>
      </c>
      <c r="N606" s="33">
        <v>9199</v>
      </c>
      <c r="O606" s="33">
        <v>9652</v>
      </c>
      <c r="P606" s="40">
        <v>9552</v>
      </c>
      <c r="Q606" s="43">
        <v>9939</v>
      </c>
      <c r="R606" s="40">
        <f t="shared" si="245"/>
        <v>9939</v>
      </c>
      <c r="S606" s="34">
        <f t="shared" si="246"/>
        <v>0</v>
      </c>
      <c r="T606" s="43">
        <v>476466000</v>
      </c>
      <c r="U606" s="43">
        <v>1873153220</v>
      </c>
      <c r="V606" s="54">
        <f t="shared" si="247"/>
        <v>25.436574</v>
      </c>
      <c r="W606" s="32">
        <v>1825</v>
      </c>
      <c r="X606">
        <v>9737</v>
      </c>
      <c r="Y606">
        <f t="shared" si="248"/>
        <v>18.739999999999998</v>
      </c>
      <c r="Z606" s="46">
        <v>23196230</v>
      </c>
      <c r="AA606" s="41">
        <v>6028018</v>
      </c>
      <c r="AB606" s="33">
        <f t="shared" si="249"/>
        <v>0.42007800000000001</v>
      </c>
      <c r="AC606" s="33" t="str">
        <f t="shared" si="250"/>
        <v/>
      </c>
      <c r="AD606" s="33">
        <f t="shared" si="251"/>
        <v>0.80500000000000005</v>
      </c>
      <c r="AE606" s="62">
        <f t="shared" si="252"/>
        <v>0</v>
      </c>
      <c r="AF606" s="62">
        <f t="shared" si="253"/>
        <v>877.00944444149991</v>
      </c>
      <c r="AG606" s="62">
        <f t="shared" si="254"/>
        <v>797.71882963189989</v>
      </c>
      <c r="AH606" s="62" t="str">
        <f t="shared" si="255"/>
        <v/>
      </c>
      <c r="AI606" s="33">
        <f t="shared" si="256"/>
        <v>861.54777455362796</v>
      </c>
      <c r="AJ606" s="33">
        <f t="shared" si="257"/>
        <v>1</v>
      </c>
      <c r="AK606" s="34">
        <f t="shared" si="258"/>
        <v>861.55</v>
      </c>
      <c r="AL606" s="34">
        <f t="shared" si="259"/>
        <v>917.54</v>
      </c>
      <c r="AM606" s="32">
        <f t="shared" si="260"/>
        <v>0</v>
      </c>
      <c r="AN606" s="35">
        <f t="shared" si="261"/>
        <v>5.3758495219872974E-3</v>
      </c>
      <c r="AO606" s="32">
        <f t="shared" si="262"/>
        <v>-129.29455685331649</v>
      </c>
      <c r="AP606" s="32">
        <f t="shared" si="263"/>
        <v>0</v>
      </c>
      <c r="AQ606" s="32">
        <f t="shared" si="264"/>
        <v>101950</v>
      </c>
      <c r="AR606" s="32">
        <f t="shared" si="265"/>
        <v>301400.90000000002</v>
      </c>
      <c r="AS606" s="32">
        <f t="shared" si="266"/>
        <v>-77899</v>
      </c>
      <c r="AT606" s="36">
        <f t="shared" si="267"/>
        <v>0</v>
      </c>
      <c r="AU606" s="33"/>
      <c r="AV606" s="33">
        <f t="shared" si="268"/>
        <v>0</v>
      </c>
      <c r="AX606">
        <v>24051</v>
      </c>
      <c r="AY606" s="71">
        <f t="shared" si="269"/>
        <v>-1</v>
      </c>
    </row>
    <row r="607" spans="1:51" ht="15" customHeight="1" x14ac:dyDescent="0.25">
      <c r="A607">
        <v>62</v>
      </c>
      <c r="B607">
        <v>800</v>
      </c>
      <c r="C607" t="s">
        <v>1825</v>
      </c>
      <c r="D607" t="s">
        <v>1826</v>
      </c>
      <c r="E607" s="39" t="s">
        <v>460</v>
      </c>
      <c r="F607" s="32">
        <v>416576</v>
      </c>
      <c r="G607" s="43">
        <v>10701</v>
      </c>
      <c r="H607" s="47">
        <f t="shared" si="244"/>
        <v>4.0294243640580163</v>
      </c>
      <c r="I607">
        <v>218</v>
      </c>
      <c r="J607">
        <v>4969</v>
      </c>
      <c r="K607" s="33">
        <f t="shared" si="243"/>
        <v>4.3872</v>
      </c>
      <c r="L607" s="33">
        <v>3481</v>
      </c>
      <c r="M607" s="33">
        <v>7102</v>
      </c>
      <c r="N607" s="33">
        <v>8971</v>
      </c>
      <c r="O607" s="33">
        <v>9771</v>
      </c>
      <c r="P607" s="40">
        <v>9773</v>
      </c>
      <c r="Q607" s="43">
        <v>10819</v>
      </c>
      <c r="R607" s="40">
        <f t="shared" si="245"/>
        <v>10819</v>
      </c>
      <c r="S607" s="34">
        <f t="shared" si="246"/>
        <v>1.0900000000000001</v>
      </c>
      <c r="T607" s="43">
        <v>371603400</v>
      </c>
      <c r="U607" s="43">
        <v>1610692292</v>
      </c>
      <c r="V607" s="54">
        <f t="shared" si="247"/>
        <v>23.071035999999999</v>
      </c>
      <c r="W607" s="32">
        <v>1845</v>
      </c>
      <c r="X607">
        <v>10546</v>
      </c>
      <c r="Y607">
        <f t="shared" si="248"/>
        <v>17.489999999999998</v>
      </c>
      <c r="Z607" s="46">
        <v>18964732</v>
      </c>
      <c r="AA607" s="41">
        <v>4929256</v>
      </c>
      <c r="AB607" s="33">
        <f t="shared" si="249"/>
        <v>0.42007800000000001</v>
      </c>
      <c r="AC607" s="33" t="str">
        <f t="shared" si="250"/>
        <v/>
      </c>
      <c r="AD607" s="33">
        <f t="shared" si="251"/>
        <v>0.29899999999999999</v>
      </c>
      <c r="AE607" s="62">
        <f t="shared" si="252"/>
        <v>0</v>
      </c>
      <c r="AF607" s="62">
        <f t="shared" si="253"/>
        <v>870.18815151099989</v>
      </c>
      <c r="AG607" s="62">
        <f t="shared" si="254"/>
        <v>775.0700462765999</v>
      </c>
      <c r="AH607" s="62" t="str">
        <f t="shared" si="255"/>
        <v/>
      </c>
      <c r="AI607" s="33">
        <f t="shared" si="256"/>
        <v>803.51035974168553</v>
      </c>
      <c r="AJ607" s="33">
        <f t="shared" si="257"/>
        <v>1</v>
      </c>
      <c r="AK607" s="34">
        <f t="shared" si="258"/>
        <v>803.51</v>
      </c>
      <c r="AL607" s="34">
        <f t="shared" si="259"/>
        <v>855.73</v>
      </c>
      <c r="AM607" s="32">
        <f t="shared" si="260"/>
        <v>1190500</v>
      </c>
      <c r="AN607" s="35">
        <f t="shared" si="261"/>
        <v>5.3758495219872974E-3</v>
      </c>
      <c r="AO607" s="32">
        <f t="shared" si="262"/>
        <v>4160.498965454497</v>
      </c>
      <c r="AP607" s="32">
        <f t="shared" si="263"/>
        <v>420736</v>
      </c>
      <c r="AQ607" s="32">
        <f t="shared" si="264"/>
        <v>107010</v>
      </c>
      <c r="AR607" s="32">
        <f t="shared" si="265"/>
        <v>246462.80000000002</v>
      </c>
      <c r="AS607" s="32">
        <f t="shared" si="266"/>
        <v>309566</v>
      </c>
      <c r="AT607" s="36">
        <f t="shared" si="267"/>
        <v>420736</v>
      </c>
      <c r="AU607" s="33"/>
      <c r="AV607" s="33">
        <f t="shared" si="268"/>
        <v>1</v>
      </c>
      <c r="AX607">
        <v>416576</v>
      </c>
      <c r="AY607" s="71">
        <f t="shared" si="269"/>
        <v>9.9861729912428948E-3</v>
      </c>
    </row>
    <row r="608" spans="1:51" ht="15" customHeight="1" x14ac:dyDescent="0.25">
      <c r="A608">
        <v>62</v>
      </c>
      <c r="B608">
        <v>1000</v>
      </c>
      <c r="C608" t="s">
        <v>2053</v>
      </c>
      <c r="D608" t="s">
        <v>2054</v>
      </c>
      <c r="E608" s="39" t="s">
        <v>574</v>
      </c>
      <c r="F608" s="32">
        <v>0</v>
      </c>
      <c r="G608" s="43">
        <v>5733</v>
      </c>
      <c r="H608" s="47">
        <f t="shared" si="244"/>
        <v>3.7583819417746751</v>
      </c>
      <c r="I608">
        <v>52</v>
      </c>
      <c r="J608">
        <v>1816</v>
      </c>
      <c r="K608" s="33">
        <f t="shared" si="243"/>
        <v>2.8633999999999999</v>
      </c>
      <c r="L608" s="33">
        <v>2002</v>
      </c>
      <c r="M608" s="33">
        <v>2846</v>
      </c>
      <c r="N608" s="33">
        <v>3386</v>
      </c>
      <c r="O608" s="33">
        <v>3883</v>
      </c>
      <c r="P608" s="40">
        <v>4469</v>
      </c>
      <c r="Q608" s="43">
        <v>5272</v>
      </c>
      <c r="R608" s="40">
        <f t="shared" si="245"/>
        <v>5272</v>
      </c>
      <c r="S608" s="34">
        <f t="shared" si="246"/>
        <v>0</v>
      </c>
      <c r="T608" s="43">
        <v>44879100</v>
      </c>
      <c r="U608" s="43">
        <v>2168485729</v>
      </c>
      <c r="V608" s="54">
        <f t="shared" si="247"/>
        <v>2.0696059999999998</v>
      </c>
      <c r="W608" s="32">
        <v>1394</v>
      </c>
      <c r="X608">
        <v>5175</v>
      </c>
      <c r="Y608">
        <f t="shared" si="248"/>
        <v>26.94</v>
      </c>
      <c r="Z608" s="46">
        <v>24609182</v>
      </c>
      <c r="AA608" s="41">
        <v>2794594</v>
      </c>
      <c r="AB608" s="33">
        <f t="shared" si="249"/>
        <v>0.42007800000000001</v>
      </c>
      <c r="AC608" s="33" t="str">
        <f t="shared" si="250"/>
        <v/>
      </c>
      <c r="AD608" s="33" t="str">
        <f t="shared" si="251"/>
        <v/>
      </c>
      <c r="AE608" s="62">
        <f t="shared" si="252"/>
        <v>0</v>
      </c>
      <c r="AF608" s="62">
        <f t="shared" si="253"/>
        <v>615.79016315349986</v>
      </c>
      <c r="AG608" s="62">
        <f t="shared" si="254"/>
        <v>0</v>
      </c>
      <c r="AH608" s="62" t="str">
        <f t="shared" si="255"/>
        <v/>
      </c>
      <c r="AI608" s="33" t="str">
        <f t="shared" si="256"/>
        <v/>
      </c>
      <c r="AJ608" s="33" t="str">
        <f t="shared" si="257"/>
        <v/>
      </c>
      <c r="AK608" s="34">
        <f t="shared" si="258"/>
        <v>615.79</v>
      </c>
      <c r="AL608" s="34">
        <f t="shared" si="259"/>
        <v>655.81</v>
      </c>
      <c r="AM608" s="32">
        <f t="shared" si="260"/>
        <v>0</v>
      </c>
      <c r="AN608" s="35">
        <f t="shared" si="261"/>
        <v>5.3758495219872974E-3</v>
      </c>
      <c r="AO608" s="32">
        <f t="shared" si="262"/>
        <v>0</v>
      </c>
      <c r="AP608" s="32">
        <f t="shared" si="263"/>
        <v>0</v>
      </c>
      <c r="AQ608" s="32">
        <f t="shared" si="264"/>
        <v>57330</v>
      </c>
      <c r="AR608" s="32">
        <f t="shared" si="265"/>
        <v>139729.70000000001</v>
      </c>
      <c r="AS608" s="32">
        <f t="shared" si="266"/>
        <v>-57330</v>
      </c>
      <c r="AT608" s="36">
        <f t="shared" si="267"/>
        <v>0</v>
      </c>
      <c r="AU608" s="33"/>
      <c r="AV608" s="33">
        <f t="shared" si="268"/>
        <v>0</v>
      </c>
      <c r="AX608">
        <v>0</v>
      </c>
      <c r="AY608" s="71" t="e">
        <f t="shared" si="269"/>
        <v>#DIV/0!</v>
      </c>
    </row>
    <row r="609" spans="1:51" ht="15" customHeight="1" x14ac:dyDescent="0.25">
      <c r="A609">
        <v>62</v>
      </c>
      <c r="B609">
        <v>1100</v>
      </c>
      <c r="C609" t="s">
        <v>1887</v>
      </c>
      <c r="D609" t="s">
        <v>1888</v>
      </c>
      <c r="E609" s="39" t="s">
        <v>491</v>
      </c>
      <c r="F609" s="32">
        <v>2098201</v>
      </c>
      <c r="G609" s="43">
        <v>42027</v>
      </c>
      <c r="H609" s="47">
        <f t="shared" si="244"/>
        <v>4.6235283900067152</v>
      </c>
      <c r="I609">
        <v>868</v>
      </c>
      <c r="J609">
        <v>16227</v>
      </c>
      <c r="K609" s="33">
        <f t="shared" si="243"/>
        <v>5.3491</v>
      </c>
      <c r="L609" s="33">
        <v>25186</v>
      </c>
      <c r="M609" s="33">
        <v>26990</v>
      </c>
      <c r="N609" s="33">
        <v>30954</v>
      </c>
      <c r="O609" s="33">
        <v>34947</v>
      </c>
      <c r="P609" s="40">
        <v>38018</v>
      </c>
      <c r="Q609" s="43">
        <v>42088</v>
      </c>
      <c r="R609" s="40">
        <f t="shared" si="245"/>
        <v>42088</v>
      </c>
      <c r="S609" s="34">
        <f t="shared" si="246"/>
        <v>0.14000000000000001</v>
      </c>
      <c r="T609" s="43">
        <v>1128769300</v>
      </c>
      <c r="U609" s="43">
        <v>5708684297</v>
      </c>
      <c r="V609" s="54">
        <f t="shared" si="247"/>
        <v>19.772845</v>
      </c>
      <c r="W609" s="32">
        <v>7367</v>
      </c>
      <c r="X609">
        <v>40981</v>
      </c>
      <c r="Y609">
        <f t="shared" si="248"/>
        <v>17.98</v>
      </c>
      <c r="Z609" s="46">
        <v>69270491</v>
      </c>
      <c r="AA609" s="41">
        <v>31823807</v>
      </c>
      <c r="AB609" s="33">
        <f t="shared" si="249"/>
        <v>0.42007800000000001</v>
      </c>
      <c r="AC609" s="33" t="str">
        <f t="shared" si="250"/>
        <v/>
      </c>
      <c r="AD609" s="33" t="str">
        <f t="shared" si="251"/>
        <v/>
      </c>
      <c r="AE609" s="62">
        <f t="shared" si="252"/>
        <v>0</v>
      </c>
      <c r="AF609" s="62">
        <f t="shared" si="253"/>
        <v>0</v>
      </c>
      <c r="AG609" s="62">
        <f t="shared" si="254"/>
        <v>758.97615561824989</v>
      </c>
      <c r="AH609" s="62" t="str">
        <f t="shared" si="255"/>
        <v/>
      </c>
      <c r="AI609" s="33" t="str">
        <f t="shared" si="256"/>
        <v/>
      </c>
      <c r="AJ609" s="33" t="str">
        <f t="shared" si="257"/>
        <v/>
      </c>
      <c r="AK609" s="34">
        <f t="shared" si="258"/>
        <v>758.98</v>
      </c>
      <c r="AL609" s="34">
        <f t="shared" si="259"/>
        <v>808.31</v>
      </c>
      <c r="AM609" s="32">
        <f t="shared" si="260"/>
        <v>4871835</v>
      </c>
      <c r="AN609" s="35">
        <f t="shared" si="261"/>
        <v>5.3758495219872974E-3</v>
      </c>
      <c r="AO609" s="32">
        <f t="shared" si="262"/>
        <v>14910.639013067715</v>
      </c>
      <c r="AP609" s="32">
        <f t="shared" si="263"/>
        <v>2113112</v>
      </c>
      <c r="AQ609" s="32">
        <f t="shared" si="264"/>
        <v>420270</v>
      </c>
      <c r="AR609" s="32">
        <f t="shared" si="265"/>
        <v>1591190.35</v>
      </c>
      <c r="AS609" s="32">
        <f t="shared" si="266"/>
        <v>1677931</v>
      </c>
      <c r="AT609" s="36">
        <f t="shared" si="267"/>
        <v>2113112</v>
      </c>
      <c r="AU609" s="33"/>
      <c r="AV609" s="33">
        <f t="shared" si="268"/>
        <v>1</v>
      </c>
      <c r="AX609">
        <v>2098201</v>
      </c>
      <c r="AY609" s="71">
        <f t="shared" si="269"/>
        <v>7.1065641470955355E-3</v>
      </c>
    </row>
    <row r="610" spans="1:51" ht="15" customHeight="1" x14ac:dyDescent="0.25">
      <c r="A610">
        <v>62</v>
      </c>
      <c r="B610">
        <v>1200</v>
      </c>
      <c r="C610" t="s">
        <v>2301</v>
      </c>
      <c r="D610" t="s">
        <v>2302</v>
      </c>
      <c r="E610" s="39" t="s">
        <v>697</v>
      </c>
      <c r="F610" s="32">
        <v>0</v>
      </c>
      <c r="G610" s="43">
        <v>27616</v>
      </c>
      <c r="H610" s="47">
        <f t="shared" si="244"/>
        <v>4.441160774035116</v>
      </c>
      <c r="I610">
        <v>315</v>
      </c>
      <c r="J610">
        <v>11644</v>
      </c>
      <c r="K610" s="33">
        <f t="shared" si="243"/>
        <v>2.7053000000000003</v>
      </c>
      <c r="L610" s="33">
        <v>10978</v>
      </c>
      <c r="M610" s="33">
        <v>17300</v>
      </c>
      <c r="N610" s="33">
        <v>24587</v>
      </c>
      <c r="O610" s="33">
        <v>25924</v>
      </c>
      <c r="P610" s="40">
        <v>25043</v>
      </c>
      <c r="Q610" s="43">
        <v>26921</v>
      </c>
      <c r="R610" s="40">
        <f t="shared" si="245"/>
        <v>26921</v>
      </c>
      <c r="S610" s="34">
        <f t="shared" si="246"/>
        <v>0</v>
      </c>
      <c r="T610" s="43">
        <v>460585000</v>
      </c>
      <c r="U610" s="43">
        <v>5020775417</v>
      </c>
      <c r="V610" s="54">
        <f t="shared" si="247"/>
        <v>9.1735830000000007</v>
      </c>
      <c r="W610" s="32">
        <v>5777</v>
      </c>
      <c r="X610">
        <v>26724</v>
      </c>
      <c r="Y610">
        <f t="shared" si="248"/>
        <v>21.62</v>
      </c>
      <c r="Z610" s="46">
        <v>54893493</v>
      </c>
      <c r="AA610" s="41">
        <v>17072662</v>
      </c>
      <c r="AB610" s="33">
        <f t="shared" si="249"/>
        <v>0.42007800000000001</v>
      </c>
      <c r="AC610" s="33" t="str">
        <f t="shared" si="250"/>
        <v/>
      </c>
      <c r="AD610" s="33" t="str">
        <f t="shared" si="251"/>
        <v/>
      </c>
      <c r="AE610" s="62">
        <f t="shared" si="252"/>
        <v>0</v>
      </c>
      <c r="AF610" s="62">
        <f t="shared" si="253"/>
        <v>0</v>
      </c>
      <c r="AG610" s="62">
        <f t="shared" si="254"/>
        <v>709.79130769354992</v>
      </c>
      <c r="AH610" s="62" t="str">
        <f t="shared" si="255"/>
        <v/>
      </c>
      <c r="AI610" s="33" t="str">
        <f t="shared" si="256"/>
        <v/>
      </c>
      <c r="AJ610" s="33" t="str">
        <f t="shared" si="257"/>
        <v/>
      </c>
      <c r="AK610" s="34">
        <f t="shared" si="258"/>
        <v>709.79</v>
      </c>
      <c r="AL610" s="34">
        <f t="shared" si="259"/>
        <v>755.92</v>
      </c>
      <c r="AM610" s="32">
        <f t="shared" si="260"/>
        <v>0</v>
      </c>
      <c r="AN610" s="35">
        <f t="shared" si="261"/>
        <v>5.3758495219872974E-3</v>
      </c>
      <c r="AO610" s="32">
        <f t="shared" si="262"/>
        <v>0</v>
      </c>
      <c r="AP610" s="32">
        <f t="shared" si="263"/>
        <v>0</v>
      </c>
      <c r="AQ610" s="32">
        <f t="shared" si="264"/>
        <v>276160</v>
      </c>
      <c r="AR610" s="32">
        <f t="shared" si="265"/>
        <v>853633.10000000009</v>
      </c>
      <c r="AS610" s="32">
        <f t="shared" si="266"/>
        <v>-276160</v>
      </c>
      <c r="AT610" s="36">
        <f t="shared" si="267"/>
        <v>0</v>
      </c>
      <c r="AU610" s="33"/>
      <c r="AV610" s="33">
        <f t="shared" si="268"/>
        <v>0</v>
      </c>
      <c r="AX610">
        <v>0</v>
      </c>
      <c r="AY610" s="71" t="e">
        <f t="shared" si="269"/>
        <v>#DIV/0!</v>
      </c>
    </row>
    <row r="611" spans="1:51" ht="15" customHeight="1" x14ac:dyDescent="0.25">
      <c r="A611">
        <v>62</v>
      </c>
      <c r="B611">
        <v>1300</v>
      </c>
      <c r="C611" t="s">
        <v>2461</v>
      </c>
      <c r="D611" t="s">
        <v>2462</v>
      </c>
      <c r="E611" s="39" t="s">
        <v>777</v>
      </c>
      <c r="F611" s="32">
        <v>0</v>
      </c>
      <c r="G611" s="43">
        <v>13242</v>
      </c>
      <c r="H611" s="47">
        <f t="shared" si="244"/>
        <v>4.1219535835452987</v>
      </c>
      <c r="I611">
        <v>207</v>
      </c>
      <c r="J611">
        <v>5658</v>
      </c>
      <c r="K611" s="33">
        <f t="shared" si="243"/>
        <v>3.6585000000000001</v>
      </c>
      <c r="L611" s="33">
        <v>3411</v>
      </c>
      <c r="M611" s="33">
        <v>5111</v>
      </c>
      <c r="N611" s="33">
        <v>11041</v>
      </c>
      <c r="O611" s="33">
        <v>13069</v>
      </c>
      <c r="P611" s="40">
        <v>12302</v>
      </c>
      <c r="Q611" s="43">
        <v>12912</v>
      </c>
      <c r="R611" s="40">
        <f t="shared" si="245"/>
        <v>13069</v>
      </c>
      <c r="S611" s="34">
        <f t="shared" si="246"/>
        <v>0</v>
      </c>
      <c r="T611" s="43">
        <v>570732700</v>
      </c>
      <c r="U611" s="43">
        <v>2549238473</v>
      </c>
      <c r="V611" s="54">
        <f t="shared" si="247"/>
        <v>22.388361</v>
      </c>
      <c r="W611" s="32">
        <v>2384</v>
      </c>
      <c r="X611">
        <v>12789</v>
      </c>
      <c r="Y611">
        <f t="shared" si="248"/>
        <v>18.64</v>
      </c>
      <c r="Z611" s="46">
        <v>29200402</v>
      </c>
      <c r="AA611" s="41">
        <v>8775231</v>
      </c>
      <c r="AB611" s="33">
        <f t="shared" si="249"/>
        <v>0.42007800000000001</v>
      </c>
      <c r="AC611" s="33" t="str">
        <f t="shared" si="250"/>
        <v/>
      </c>
      <c r="AD611" s="33" t="str">
        <f t="shared" si="251"/>
        <v/>
      </c>
      <c r="AE611" s="62">
        <f t="shared" si="252"/>
        <v>0</v>
      </c>
      <c r="AF611" s="62">
        <f t="shared" si="253"/>
        <v>0</v>
      </c>
      <c r="AG611" s="62">
        <f t="shared" si="254"/>
        <v>766.70943734284992</v>
      </c>
      <c r="AH611" s="62" t="str">
        <f t="shared" si="255"/>
        <v/>
      </c>
      <c r="AI611" s="33" t="str">
        <f t="shared" si="256"/>
        <v/>
      </c>
      <c r="AJ611" s="33" t="str">
        <f t="shared" si="257"/>
        <v/>
      </c>
      <c r="AK611" s="34">
        <f t="shared" si="258"/>
        <v>766.71</v>
      </c>
      <c r="AL611" s="34">
        <f t="shared" si="259"/>
        <v>816.54</v>
      </c>
      <c r="AM611" s="32">
        <f t="shared" si="260"/>
        <v>0</v>
      </c>
      <c r="AN611" s="35">
        <f t="shared" si="261"/>
        <v>5.3758495219872974E-3</v>
      </c>
      <c r="AO611" s="32">
        <f t="shared" si="262"/>
        <v>0</v>
      </c>
      <c r="AP611" s="32">
        <f t="shared" si="263"/>
        <v>0</v>
      </c>
      <c r="AQ611" s="32">
        <f t="shared" si="264"/>
        <v>132420</v>
      </c>
      <c r="AR611" s="32">
        <f t="shared" si="265"/>
        <v>438761.55000000005</v>
      </c>
      <c r="AS611" s="32">
        <f t="shared" si="266"/>
        <v>-132420</v>
      </c>
      <c r="AT611" s="36">
        <f t="shared" si="267"/>
        <v>0</v>
      </c>
      <c r="AU611" s="33"/>
      <c r="AV611" s="33">
        <f t="shared" si="268"/>
        <v>0</v>
      </c>
      <c r="AX611">
        <v>0</v>
      </c>
      <c r="AY611" s="71" t="e">
        <f t="shared" si="269"/>
        <v>#DIV/0!</v>
      </c>
    </row>
    <row r="612" spans="1:51" ht="15" customHeight="1" x14ac:dyDescent="0.25">
      <c r="A612">
        <v>62</v>
      </c>
      <c r="B612">
        <v>1700</v>
      </c>
      <c r="C612" t="s">
        <v>1991</v>
      </c>
      <c r="D612" t="s">
        <v>1992</v>
      </c>
      <c r="E612" s="39" t="s">
        <v>543</v>
      </c>
      <c r="F612" s="32">
        <v>1033559</v>
      </c>
      <c r="G612" s="43">
        <v>12991</v>
      </c>
      <c r="H612" s="47">
        <f t="shared" si="244"/>
        <v>4.1136425827717398</v>
      </c>
      <c r="I612">
        <v>122</v>
      </c>
      <c r="J612">
        <v>5417</v>
      </c>
      <c r="K612" s="33">
        <f t="shared" si="243"/>
        <v>2.2522000000000002</v>
      </c>
      <c r="L612" s="33">
        <v>10599</v>
      </c>
      <c r="M612" s="33">
        <v>12593</v>
      </c>
      <c r="N612" s="33">
        <v>12541</v>
      </c>
      <c r="O612" s="33">
        <v>12738</v>
      </c>
      <c r="P612" s="40">
        <v>12155</v>
      </c>
      <c r="Q612" s="43">
        <v>13249</v>
      </c>
      <c r="R612" s="40">
        <f t="shared" si="245"/>
        <v>13249</v>
      </c>
      <c r="S612" s="34">
        <f t="shared" si="246"/>
        <v>1.95</v>
      </c>
      <c r="T612" s="43">
        <v>384897600</v>
      </c>
      <c r="U612" s="43">
        <v>1693594503</v>
      </c>
      <c r="V612" s="54">
        <f t="shared" si="247"/>
        <v>22.726668</v>
      </c>
      <c r="W612" s="32">
        <v>2110</v>
      </c>
      <c r="X612">
        <v>12992</v>
      </c>
      <c r="Y612">
        <f t="shared" si="248"/>
        <v>16.239999999999998</v>
      </c>
      <c r="Z612" s="46">
        <v>19484656</v>
      </c>
      <c r="AA612" s="41">
        <v>7472101</v>
      </c>
      <c r="AB612" s="33">
        <f t="shared" si="249"/>
        <v>0.42007800000000001</v>
      </c>
      <c r="AC612" s="33" t="str">
        <f t="shared" si="250"/>
        <v/>
      </c>
      <c r="AD612" s="33" t="str">
        <f t="shared" si="251"/>
        <v/>
      </c>
      <c r="AE612" s="62">
        <f t="shared" si="252"/>
        <v>0</v>
      </c>
      <c r="AF612" s="62">
        <f t="shared" si="253"/>
        <v>0</v>
      </c>
      <c r="AG612" s="62">
        <f t="shared" si="254"/>
        <v>744.61583759579992</v>
      </c>
      <c r="AH612" s="62" t="str">
        <f t="shared" si="255"/>
        <v/>
      </c>
      <c r="AI612" s="33" t="str">
        <f t="shared" si="256"/>
        <v/>
      </c>
      <c r="AJ612" s="33" t="str">
        <f t="shared" si="257"/>
        <v/>
      </c>
      <c r="AK612" s="34">
        <f t="shared" si="258"/>
        <v>744.62</v>
      </c>
      <c r="AL612" s="34">
        <f t="shared" si="259"/>
        <v>793.02</v>
      </c>
      <c r="AM612" s="32">
        <f t="shared" si="260"/>
        <v>2117047</v>
      </c>
      <c r="AN612" s="35">
        <f t="shared" si="261"/>
        <v>5.3758495219872974E-3</v>
      </c>
      <c r="AO612" s="32">
        <f t="shared" si="262"/>
        <v>5824.6684468789726</v>
      </c>
      <c r="AP612" s="32">
        <f t="shared" si="263"/>
        <v>1039384</v>
      </c>
      <c r="AQ612" s="32">
        <f t="shared" si="264"/>
        <v>129910</v>
      </c>
      <c r="AR612" s="32">
        <f t="shared" si="265"/>
        <v>373605.05000000005</v>
      </c>
      <c r="AS612" s="32">
        <f t="shared" si="266"/>
        <v>903649</v>
      </c>
      <c r="AT612" s="36">
        <f t="shared" si="267"/>
        <v>1039384</v>
      </c>
      <c r="AU612" s="33"/>
      <c r="AV612" s="33">
        <f t="shared" si="268"/>
        <v>1</v>
      </c>
      <c r="AX612">
        <v>1033559</v>
      </c>
      <c r="AY612" s="71">
        <f t="shared" si="269"/>
        <v>5.6358659737857251E-3</v>
      </c>
    </row>
    <row r="613" spans="1:51" ht="15" customHeight="1" x14ac:dyDescent="0.25">
      <c r="A613">
        <v>62</v>
      </c>
      <c r="B613">
        <v>1800</v>
      </c>
      <c r="C613" t="s">
        <v>1485</v>
      </c>
      <c r="D613" t="s">
        <v>1486</v>
      </c>
      <c r="E613" s="39" t="s">
        <v>290</v>
      </c>
      <c r="F613" s="32">
        <v>0</v>
      </c>
      <c r="G613" s="43">
        <v>542</v>
      </c>
      <c r="H613" s="47">
        <f t="shared" si="244"/>
        <v>2.7339992865383871</v>
      </c>
      <c r="I613">
        <v>19</v>
      </c>
      <c r="J613">
        <v>186</v>
      </c>
      <c r="K613" s="33">
        <f t="shared" si="243"/>
        <v>10.215100000000001</v>
      </c>
      <c r="L613" s="33">
        <v>216</v>
      </c>
      <c r="M613" s="33">
        <v>394</v>
      </c>
      <c r="N613" s="33">
        <v>439</v>
      </c>
      <c r="O613" s="33">
        <v>419</v>
      </c>
      <c r="P613" s="42">
        <v>393</v>
      </c>
      <c r="Q613" s="43">
        <v>528</v>
      </c>
      <c r="R613" s="40">
        <f t="shared" si="245"/>
        <v>528</v>
      </c>
      <c r="S613" s="34">
        <f t="shared" si="246"/>
        <v>0</v>
      </c>
      <c r="T613" s="43">
        <v>28531100</v>
      </c>
      <c r="U613" s="43">
        <v>169465783</v>
      </c>
      <c r="V613" s="54">
        <f t="shared" si="247"/>
        <v>16.835906000000001</v>
      </c>
      <c r="W613" s="32">
        <v>115</v>
      </c>
      <c r="X613">
        <v>521</v>
      </c>
      <c r="Y613">
        <f t="shared" si="248"/>
        <v>22.07</v>
      </c>
      <c r="Z613" s="46">
        <v>1922821</v>
      </c>
      <c r="AA613" s="41">
        <v>718737</v>
      </c>
      <c r="AB613" s="33">
        <f t="shared" si="249"/>
        <v>0.42007800000000001</v>
      </c>
      <c r="AC613" s="33" t="str">
        <f t="shared" si="250"/>
        <v/>
      </c>
      <c r="AD613" s="33" t="str">
        <f t="shared" si="251"/>
        <v/>
      </c>
      <c r="AE613" s="62">
        <f t="shared" si="252"/>
        <v>800.36456041273937</v>
      </c>
      <c r="AF613" s="62">
        <f t="shared" si="253"/>
        <v>0</v>
      </c>
      <c r="AG613" s="62">
        <f t="shared" si="254"/>
        <v>0</v>
      </c>
      <c r="AH613" s="62" t="str">
        <f t="shared" si="255"/>
        <v/>
      </c>
      <c r="AI613" s="33" t="str">
        <f t="shared" si="256"/>
        <v/>
      </c>
      <c r="AJ613" s="33" t="str">
        <f t="shared" si="257"/>
        <v/>
      </c>
      <c r="AK613" s="34">
        <f t="shared" si="258"/>
        <v>800.36</v>
      </c>
      <c r="AL613" s="34">
        <f t="shared" si="259"/>
        <v>852.38</v>
      </c>
      <c r="AM613" s="32">
        <f t="shared" si="260"/>
        <v>0</v>
      </c>
      <c r="AN613" s="35">
        <f t="shared" si="261"/>
        <v>5.3758495219872974E-3</v>
      </c>
      <c r="AO613" s="32">
        <f t="shared" si="262"/>
        <v>0</v>
      </c>
      <c r="AP613" s="32">
        <f t="shared" si="263"/>
        <v>0</v>
      </c>
      <c r="AQ613" s="32">
        <f t="shared" si="264"/>
        <v>5420</v>
      </c>
      <c r="AR613" s="32">
        <f t="shared" si="265"/>
        <v>35936.85</v>
      </c>
      <c r="AS613" s="32">
        <f t="shared" si="266"/>
        <v>-5420</v>
      </c>
      <c r="AT613" s="36">
        <f t="shared" si="267"/>
        <v>0</v>
      </c>
      <c r="AU613" s="33"/>
      <c r="AV613" s="33">
        <f t="shared" si="268"/>
        <v>0</v>
      </c>
      <c r="AX613">
        <v>0</v>
      </c>
      <c r="AY613" s="71" t="e">
        <f t="shared" si="269"/>
        <v>#DIV/0!</v>
      </c>
    </row>
    <row r="614" spans="1:51" ht="15" customHeight="1" x14ac:dyDescent="0.25">
      <c r="A614">
        <v>62</v>
      </c>
      <c r="B614">
        <v>8900</v>
      </c>
      <c r="C614" t="s">
        <v>2365</v>
      </c>
      <c r="D614" t="s">
        <v>2366</v>
      </c>
      <c r="E614" s="39" t="s">
        <v>729</v>
      </c>
      <c r="F614" s="32">
        <v>82013265</v>
      </c>
      <c r="G614" s="43">
        <v>313375</v>
      </c>
      <c r="H614" s="47">
        <f t="shared" si="244"/>
        <v>5.4960643469662731</v>
      </c>
      <c r="I614">
        <v>54156</v>
      </c>
      <c r="J614">
        <v>131376</v>
      </c>
      <c r="K614" s="33">
        <f t="shared" si="243"/>
        <v>41.222099999999998</v>
      </c>
      <c r="L614" s="33">
        <v>309866</v>
      </c>
      <c r="M614" s="33">
        <v>270230</v>
      </c>
      <c r="N614" s="33">
        <v>272235</v>
      </c>
      <c r="O614" s="33">
        <v>287151</v>
      </c>
      <c r="P614" s="40">
        <v>285068</v>
      </c>
      <c r="Q614" s="43">
        <v>311527</v>
      </c>
      <c r="R614" s="40">
        <f t="shared" si="245"/>
        <v>311527</v>
      </c>
      <c r="S614" s="34">
        <f t="shared" si="246"/>
        <v>0</v>
      </c>
      <c r="T614" s="43">
        <v>5565825000</v>
      </c>
      <c r="U614" s="43">
        <v>35202377765</v>
      </c>
      <c r="V614" s="54">
        <f t="shared" si="247"/>
        <v>15.810935000000001</v>
      </c>
      <c r="W614" s="32">
        <v>37469</v>
      </c>
      <c r="X614">
        <v>307762</v>
      </c>
      <c r="Y614">
        <f t="shared" si="248"/>
        <v>12.17</v>
      </c>
      <c r="Z614" s="46">
        <v>450080087</v>
      </c>
      <c r="AA614" s="41">
        <v>220799934</v>
      </c>
      <c r="AB614" s="33">
        <f t="shared" si="249"/>
        <v>0.42007800000000001</v>
      </c>
      <c r="AC614" s="33" t="str">
        <f t="shared" si="250"/>
        <v/>
      </c>
      <c r="AD614" s="33" t="str">
        <f t="shared" si="251"/>
        <v/>
      </c>
      <c r="AE614" s="62">
        <f t="shared" si="252"/>
        <v>0</v>
      </c>
      <c r="AF614" s="62">
        <f t="shared" si="253"/>
        <v>0</v>
      </c>
      <c r="AG614" s="62">
        <f t="shared" si="254"/>
        <v>1008.2240422347498</v>
      </c>
      <c r="AH614" s="62" t="str">
        <f t="shared" si="255"/>
        <v/>
      </c>
      <c r="AI614" s="33" t="str">
        <f t="shared" si="256"/>
        <v/>
      </c>
      <c r="AJ614" s="33" t="str">
        <f t="shared" si="257"/>
        <v/>
      </c>
      <c r="AK614" s="34">
        <f t="shared" si="258"/>
        <v>1008.22</v>
      </c>
      <c r="AL614" s="34">
        <f t="shared" si="259"/>
        <v>1073.75</v>
      </c>
      <c r="AM614" s="32">
        <f t="shared" si="260"/>
        <v>147417663</v>
      </c>
      <c r="AN614" s="35">
        <f t="shared" si="261"/>
        <v>5.3758495219872974E-3</v>
      </c>
      <c r="AO614" s="32">
        <f t="shared" si="262"/>
        <v>351604.20172416692</v>
      </c>
      <c r="AP614" s="32">
        <f t="shared" si="263"/>
        <v>82364869</v>
      </c>
      <c r="AQ614" s="32">
        <f t="shared" si="264"/>
        <v>3133750</v>
      </c>
      <c r="AR614" s="32">
        <f t="shared" si="265"/>
        <v>11039996.700000001</v>
      </c>
      <c r="AS614" s="32">
        <f t="shared" si="266"/>
        <v>78879515</v>
      </c>
      <c r="AT614" s="36">
        <f t="shared" si="267"/>
        <v>82364869</v>
      </c>
      <c r="AU614" s="33"/>
      <c r="AV614" s="33">
        <f t="shared" si="268"/>
        <v>1</v>
      </c>
      <c r="AX614">
        <v>82013265</v>
      </c>
      <c r="AY614" s="71">
        <f t="shared" si="269"/>
        <v>4.2871601319615796E-3</v>
      </c>
    </row>
    <row r="615" spans="1:51" ht="15" customHeight="1" x14ac:dyDescent="0.25">
      <c r="A615">
        <v>62</v>
      </c>
      <c r="B615">
        <v>9400</v>
      </c>
      <c r="C615" t="s">
        <v>2551</v>
      </c>
      <c r="D615" t="s">
        <v>2552</v>
      </c>
      <c r="E615" s="39" t="s">
        <v>822</v>
      </c>
      <c r="F615" s="32">
        <v>1208111</v>
      </c>
      <c r="G615" s="43">
        <v>24372</v>
      </c>
      <c r="H615" s="47">
        <f t="shared" si="244"/>
        <v>4.386891169452432</v>
      </c>
      <c r="I615">
        <v>961</v>
      </c>
      <c r="J615">
        <v>10937</v>
      </c>
      <c r="K615" s="33">
        <f t="shared" si="243"/>
        <v>8.7866999999999997</v>
      </c>
      <c r="L615" s="33">
        <v>23313</v>
      </c>
      <c r="M615" s="33">
        <v>22538</v>
      </c>
      <c r="N615" s="33">
        <v>24704</v>
      </c>
      <c r="O615" s="33">
        <v>24325</v>
      </c>
      <c r="P615" s="40">
        <v>23797</v>
      </c>
      <c r="Q615" s="43">
        <v>24883</v>
      </c>
      <c r="R615" s="40">
        <f t="shared" si="245"/>
        <v>24883</v>
      </c>
      <c r="S615" s="34">
        <f t="shared" si="246"/>
        <v>2.0499999999999998</v>
      </c>
      <c r="T615" s="43">
        <v>575556600</v>
      </c>
      <c r="U615" s="43">
        <v>3999931445</v>
      </c>
      <c r="V615" s="54">
        <f t="shared" si="247"/>
        <v>14.389162000000001</v>
      </c>
      <c r="W615" s="32">
        <v>5155</v>
      </c>
      <c r="X615">
        <v>24026</v>
      </c>
      <c r="Y615">
        <f t="shared" si="248"/>
        <v>21.46</v>
      </c>
      <c r="Z615" s="46">
        <v>47806648</v>
      </c>
      <c r="AA615" s="41">
        <v>13785083</v>
      </c>
      <c r="AB615" s="33">
        <f t="shared" si="249"/>
        <v>0.42007800000000001</v>
      </c>
      <c r="AC615" s="33" t="str">
        <f t="shared" si="250"/>
        <v/>
      </c>
      <c r="AD615" s="33" t="str">
        <f t="shared" si="251"/>
        <v/>
      </c>
      <c r="AE615" s="62">
        <f t="shared" si="252"/>
        <v>0</v>
      </c>
      <c r="AF615" s="62">
        <f t="shared" si="253"/>
        <v>0</v>
      </c>
      <c r="AG615" s="62">
        <f t="shared" si="254"/>
        <v>824.28624735969993</v>
      </c>
      <c r="AH615" s="62" t="str">
        <f t="shared" si="255"/>
        <v/>
      </c>
      <c r="AI615" s="33" t="str">
        <f t="shared" si="256"/>
        <v/>
      </c>
      <c r="AJ615" s="33" t="str">
        <f t="shared" si="257"/>
        <v/>
      </c>
      <c r="AK615" s="34">
        <f t="shared" si="258"/>
        <v>824.29</v>
      </c>
      <c r="AL615" s="34">
        <f t="shared" si="259"/>
        <v>877.86</v>
      </c>
      <c r="AM615" s="32">
        <f t="shared" si="260"/>
        <v>1312683</v>
      </c>
      <c r="AN615" s="35">
        <f t="shared" si="261"/>
        <v>5.3758495219872974E-3</v>
      </c>
      <c r="AO615" s="32">
        <f t="shared" si="262"/>
        <v>562.16333621325566</v>
      </c>
      <c r="AP615" s="32">
        <f t="shared" si="263"/>
        <v>1208673</v>
      </c>
      <c r="AQ615" s="32">
        <f t="shared" si="264"/>
        <v>243720</v>
      </c>
      <c r="AR615" s="32">
        <f t="shared" si="265"/>
        <v>689254.15</v>
      </c>
      <c r="AS615" s="32">
        <f t="shared" si="266"/>
        <v>964391</v>
      </c>
      <c r="AT615" s="36">
        <f t="shared" si="267"/>
        <v>1208673</v>
      </c>
      <c r="AU615" s="33"/>
      <c r="AV615" s="33">
        <f t="shared" si="268"/>
        <v>1</v>
      </c>
      <c r="AX615">
        <v>1208111</v>
      </c>
      <c r="AY615" s="71">
        <f t="shared" si="269"/>
        <v>4.6518904305978509E-4</v>
      </c>
    </row>
    <row r="616" spans="1:51" ht="15" customHeight="1" x14ac:dyDescent="0.25">
      <c r="A616">
        <v>63</v>
      </c>
      <c r="B616">
        <v>100</v>
      </c>
      <c r="C616" t="s">
        <v>1091</v>
      </c>
      <c r="D616" t="s">
        <v>1092</v>
      </c>
      <c r="E616" s="39" t="s">
        <v>95</v>
      </c>
      <c r="F616" s="32">
        <v>30767</v>
      </c>
      <c r="G616" s="43">
        <v>117</v>
      </c>
      <c r="H616" s="47">
        <f t="shared" si="244"/>
        <v>2.0681858617461617</v>
      </c>
      <c r="I616">
        <v>29</v>
      </c>
      <c r="J616">
        <v>71</v>
      </c>
      <c r="K616" s="33">
        <f t="shared" si="243"/>
        <v>40.845100000000002</v>
      </c>
      <c r="L616" s="33">
        <v>163</v>
      </c>
      <c r="M616" s="33">
        <v>173</v>
      </c>
      <c r="N616" s="33">
        <v>158</v>
      </c>
      <c r="O616" s="33">
        <v>141</v>
      </c>
      <c r="P616" s="42">
        <v>141</v>
      </c>
      <c r="Q616" s="43">
        <v>117</v>
      </c>
      <c r="R616" s="40">
        <f t="shared" si="245"/>
        <v>173</v>
      </c>
      <c r="S616" s="34">
        <f t="shared" si="246"/>
        <v>32.369999999999997</v>
      </c>
      <c r="T616" s="43">
        <v>3245300</v>
      </c>
      <c r="U616" s="43">
        <v>12411056</v>
      </c>
      <c r="V616" s="54">
        <f t="shared" si="247"/>
        <v>26.14846</v>
      </c>
      <c r="W616" s="32">
        <v>28</v>
      </c>
      <c r="X616">
        <v>140</v>
      </c>
      <c r="Y616">
        <f t="shared" si="248"/>
        <v>20</v>
      </c>
      <c r="Z616" s="46">
        <v>160881</v>
      </c>
      <c r="AA616" s="41">
        <v>16002</v>
      </c>
      <c r="AB616" s="33">
        <f t="shared" si="249"/>
        <v>0.42007800000000001</v>
      </c>
      <c r="AC616" s="33" t="str">
        <f t="shared" si="250"/>
        <v/>
      </c>
      <c r="AD616" s="33" t="str">
        <f t="shared" si="251"/>
        <v/>
      </c>
      <c r="AE616" s="62">
        <f t="shared" si="252"/>
        <v>653.30168858490697</v>
      </c>
      <c r="AF616" s="62">
        <f t="shared" si="253"/>
        <v>0</v>
      </c>
      <c r="AG616" s="62">
        <f t="shared" si="254"/>
        <v>0</v>
      </c>
      <c r="AH616" s="62" t="str">
        <f t="shared" si="255"/>
        <v/>
      </c>
      <c r="AI616" s="33" t="str">
        <f t="shared" si="256"/>
        <v/>
      </c>
      <c r="AJ616" s="33" t="str">
        <f t="shared" si="257"/>
        <v/>
      </c>
      <c r="AK616" s="34">
        <f t="shared" si="258"/>
        <v>653.29999999999995</v>
      </c>
      <c r="AL616" s="34">
        <f t="shared" si="259"/>
        <v>695.76</v>
      </c>
      <c r="AM616" s="32">
        <f t="shared" si="260"/>
        <v>13821</v>
      </c>
      <c r="AN616" s="35">
        <f t="shared" si="261"/>
        <v>5.3758495219872974E-3</v>
      </c>
      <c r="AO616" s="32">
        <f t="shared" si="262"/>
        <v>-91.099145999596743</v>
      </c>
      <c r="AP616" s="32">
        <f t="shared" si="263"/>
        <v>13821</v>
      </c>
      <c r="AQ616" s="32">
        <f t="shared" si="264"/>
        <v>1170</v>
      </c>
      <c r="AR616" s="32">
        <f t="shared" si="265"/>
        <v>800.1</v>
      </c>
      <c r="AS616" s="32">
        <f t="shared" si="266"/>
        <v>29967</v>
      </c>
      <c r="AT616" s="36">
        <f t="shared" si="267"/>
        <v>29967</v>
      </c>
      <c r="AU616" s="33"/>
      <c r="AV616" s="33">
        <f t="shared" si="268"/>
        <v>1</v>
      </c>
      <c r="AX616">
        <v>30767</v>
      </c>
      <c r="AY616" s="71">
        <f t="shared" si="269"/>
        <v>-2.6001885136672408E-2</v>
      </c>
    </row>
    <row r="617" spans="1:51" ht="15" customHeight="1" x14ac:dyDescent="0.25">
      <c r="A617">
        <v>63</v>
      </c>
      <c r="B617">
        <v>400</v>
      </c>
      <c r="C617" t="s">
        <v>2083</v>
      </c>
      <c r="D617" t="s">
        <v>2084</v>
      </c>
      <c r="E617" s="39" t="s">
        <v>589</v>
      </c>
      <c r="F617" s="32">
        <v>156513</v>
      </c>
      <c r="G617" s="43">
        <v>410</v>
      </c>
      <c r="H617" s="47">
        <f t="shared" si="244"/>
        <v>2.6127838567197355</v>
      </c>
      <c r="I617">
        <v>56</v>
      </c>
      <c r="J617">
        <v>207</v>
      </c>
      <c r="K617" s="33">
        <f t="shared" si="243"/>
        <v>27.053100000000001</v>
      </c>
      <c r="L617" s="33">
        <v>536</v>
      </c>
      <c r="M617" s="33">
        <v>536</v>
      </c>
      <c r="N617" s="33">
        <v>441</v>
      </c>
      <c r="O617" s="33">
        <v>396</v>
      </c>
      <c r="P617" s="42">
        <v>435</v>
      </c>
      <c r="Q617" s="43">
        <v>413</v>
      </c>
      <c r="R617" s="40">
        <f t="shared" si="245"/>
        <v>536</v>
      </c>
      <c r="S617" s="34">
        <f t="shared" si="246"/>
        <v>23.51</v>
      </c>
      <c r="T617" s="43">
        <v>6269800</v>
      </c>
      <c r="U617" s="43">
        <v>19242270</v>
      </c>
      <c r="V617" s="54">
        <f t="shared" si="247"/>
        <v>32.583474000000002</v>
      </c>
      <c r="W617" s="32">
        <v>60</v>
      </c>
      <c r="X617">
        <v>432</v>
      </c>
      <c r="Y617">
        <f t="shared" si="248"/>
        <v>13.89</v>
      </c>
      <c r="Z617" s="46">
        <v>256531</v>
      </c>
      <c r="AA617" s="41">
        <v>243807</v>
      </c>
      <c r="AB617" s="33">
        <f t="shared" si="249"/>
        <v>0.42007800000000001</v>
      </c>
      <c r="AC617" s="33" t="str">
        <f t="shared" si="250"/>
        <v/>
      </c>
      <c r="AD617" s="33" t="str">
        <f t="shared" si="251"/>
        <v/>
      </c>
      <c r="AE617" s="62">
        <f t="shared" si="252"/>
        <v>773.59085992068503</v>
      </c>
      <c r="AF617" s="62">
        <f t="shared" si="253"/>
        <v>0</v>
      </c>
      <c r="AG617" s="62">
        <f t="shared" si="254"/>
        <v>0</v>
      </c>
      <c r="AH617" s="62" t="str">
        <f t="shared" si="255"/>
        <v/>
      </c>
      <c r="AI617" s="33" t="str">
        <f t="shared" si="256"/>
        <v/>
      </c>
      <c r="AJ617" s="33" t="str">
        <f t="shared" si="257"/>
        <v/>
      </c>
      <c r="AK617" s="34">
        <f t="shared" si="258"/>
        <v>773.59</v>
      </c>
      <c r="AL617" s="34">
        <f t="shared" si="259"/>
        <v>823.87</v>
      </c>
      <c r="AM617" s="32">
        <f t="shared" si="260"/>
        <v>230024</v>
      </c>
      <c r="AN617" s="35">
        <f t="shared" si="261"/>
        <v>5.3758495219872974E-3</v>
      </c>
      <c r="AO617" s="32">
        <f t="shared" si="262"/>
        <v>395.18407421080821</v>
      </c>
      <c r="AP617" s="32">
        <f t="shared" si="263"/>
        <v>156908</v>
      </c>
      <c r="AQ617" s="32">
        <f t="shared" si="264"/>
        <v>4100</v>
      </c>
      <c r="AR617" s="32">
        <f t="shared" si="265"/>
        <v>12190.35</v>
      </c>
      <c r="AS617" s="32">
        <f t="shared" si="266"/>
        <v>152413</v>
      </c>
      <c r="AT617" s="36">
        <f t="shared" si="267"/>
        <v>156908</v>
      </c>
      <c r="AU617" s="33"/>
      <c r="AV617" s="33">
        <f t="shared" si="268"/>
        <v>1</v>
      </c>
      <c r="AX617">
        <v>156513</v>
      </c>
      <c r="AY617" s="71">
        <f t="shared" si="269"/>
        <v>2.5237520205989277E-3</v>
      </c>
    </row>
    <row r="618" spans="1:51" ht="15" customHeight="1" x14ac:dyDescent="0.25">
      <c r="A618">
        <v>63</v>
      </c>
      <c r="B618">
        <v>500</v>
      </c>
      <c r="C618" t="s">
        <v>2155</v>
      </c>
      <c r="D618" t="s">
        <v>2156</v>
      </c>
      <c r="E618" s="39" t="s">
        <v>625</v>
      </c>
      <c r="F618" s="32">
        <v>37689</v>
      </c>
      <c r="G618" s="43">
        <v>276</v>
      </c>
      <c r="H618" s="47">
        <f t="shared" si="244"/>
        <v>2.4409090820652177</v>
      </c>
      <c r="I618">
        <v>35</v>
      </c>
      <c r="J618">
        <v>169</v>
      </c>
      <c r="K618" s="33">
        <f t="shared" si="243"/>
        <v>20.710100000000001</v>
      </c>
      <c r="L618" s="33">
        <v>285</v>
      </c>
      <c r="M618" s="33">
        <v>353</v>
      </c>
      <c r="N618" s="33">
        <v>277</v>
      </c>
      <c r="O618" s="33">
        <v>270</v>
      </c>
      <c r="P618" s="42">
        <v>292</v>
      </c>
      <c r="Q618" s="43">
        <v>276</v>
      </c>
      <c r="R618" s="40">
        <f t="shared" si="245"/>
        <v>353</v>
      </c>
      <c r="S618" s="34">
        <f t="shared" si="246"/>
        <v>21.81</v>
      </c>
      <c r="T618" s="43">
        <v>36520000</v>
      </c>
      <c r="U618" s="43">
        <v>51674258</v>
      </c>
      <c r="V618" s="54">
        <f t="shared" si="247"/>
        <v>70.673486999999994</v>
      </c>
      <c r="W618" s="32">
        <v>64</v>
      </c>
      <c r="X618">
        <v>379</v>
      </c>
      <c r="Y618">
        <f t="shared" si="248"/>
        <v>16.89</v>
      </c>
      <c r="Z618" s="46">
        <v>767974</v>
      </c>
      <c r="AA618" s="41">
        <v>267196</v>
      </c>
      <c r="AB618" s="33">
        <f t="shared" si="249"/>
        <v>0.42007800000000001</v>
      </c>
      <c r="AC618" s="33" t="str">
        <f t="shared" si="250"/>
        <v/>
      </c>
      <c r="AD618" s="33" t="str">
        <f t="shared" si="251"/>
        <v/>
      </c>
      <c r="AE618" s="62">
        <f t="shared" si="252"/>
        <v>735.62767531931911</v>
      </c>
      <c r="AF618" s="62">
        <f t="shared" si="253"/>
        <v>0</v>
      </c>
      <c r="AG618" s="62">
        <f t="shared" si="254"/>
        <v>0</v>
      </c>
      <c r="AH618" s="62" t="str">
        <f t="shared" si="255"/>
        <v/>
      </c>
      <c r="AI618" s="33" t="str">
        <f t="shared" si="256"/>
        <v/>
      </c>
      <c r="AJ618" s="33" t="str">
        <f t="shared" si="257"/>
        <v/>
      </c>
      <c r="AK618" s="34">
        <f t="shared" si="258"/>
        <v>735.63</v>
      </c>
      <c r="AL618" s="34">
        <f t="shared" si="259"/>
        <v>783.44</v>
      </c>
      <c r="AM618" s="32">
        <f t="shared" si="260"/>
        <v>0</v>
      </c>
      <c r="AN618" s="35">
        <f t="shared" si="261"/>
        <v>5.3758495219872974E-3</v>
      </c>
      <c r="AO618" s="32">
        <f t="shared" si="262"/>
        <v>-202.61039263417925</v>
      </c>
      <c r="AP618" s="32">
        <f t="shared" si="263"/>
        <v>0</v>
      </c>
      <c r="AQ618" s="32">
        <f t="shared" si="264"/>
        <v>2760</v>
      </c>
      <c r="AR618" s="32">
        <f t="shared" si="265"/>
        <v>13359.800000000001</v>
      </c>
      <c r="AS618" s="32">
        <f t="shared" si="266"/>
        <v>34929</v>
      </c>
      <c r="AT618" s="36">
        <f t="shared" si="267"/>
        <v>34929</v>
      </c>
      <c r="AU618" s="33"/>
      <c r="AV618" s="33">
        <f t="shared" si="268"/>
        <v>1</v>
      </c>
      <c r="AX618">
        <v>37689</v>
      </c>
      <c r="AY618" s="71">
        <f t="shared" si="269"/>
        <v>-7.32309161824405E-2</v>
      </c>
    </row>
    <row r="619" spans="1:51" ht="15" customHeight="1" x14ac:dyDescent="0.25">
      <c r="A619">
        <v>63</v>
      </c>
      <c r="B619">
        <v>600</v>
      </c>
      <c r="C619" t="s">
        <v>2185</v>
      </c>
      <c r="D619" t="s">
        <v>2186</v>
      </c>
      <c r="E619" s="39" t="s">
        <v>640</v>
      </c>
      <c r="F619" s="32">
        <v>665137</v>
      </c>
      <c r="G619" s="43">
        <v>1319</v>
      </c>
      <c r="H619" s="47">
        <f t="shared" si="244"/>
        <v>3.1202447955463652</v>
      </c>
      <c r="I619">
        <v>142</v>
      </c>
      <c r="J619">
        <v>629</v>
      </c>
      <c r="K619" s="33">
        <f t="shared" si="243"/>
        <v>22.575500000000002</v>
      </c>
      <c r="L619" s="33">
        <v>1740</v>
      </c>
      <c r="M619" s="33">
        <v>1732</v>
      </c>
      <c r="N619" s="33">
        <v>1481</v>
      </c>
      <c r="O619" s="33">
        <v>1590</v>
      </c>
      <c r="P619" s="40">
        <v>1427</v>
      </c>
      <c r="Q619" s="43">
        <v>1339</v>
      </c>
      <c r="R619" s="40">
        <f t="shared" si="245"/>
        <v>1740</v>
      </c>
      <c r="S619" s="34">
        <f t="shared" si="246"/>
        <v>24.2</v>
      </c>
      <c r="T619" s="43">
        <v>12535200</v>
      </c>
      <c r="U619" s="43">
        <v>79880498</v>
      </c>
      <c r="V619" s="54">
        <f t="shared" si="247"/>
        <v>15.692441000000001</v>
      </c>
      <c r="W619" s="32">
        <v>284</v>
      </c>
      <c r="X619">
        <v>1267</v>
      </c>
      <c r="Y619">
        <f t="shared" si="248"/>
        <v>22.42</v>
      </c>
      <c r="Z619" s="46">
        <v>894901</v>
      </c>
      <c r="AA619" s="41">
        <v>915724</v>
      </c>
      <c r="AB619" s="33">
        <f t="shared" si="249"/>
        <v>0.42007800000000001</v>
      </c>
      <c r="AC619" s="33" t="str">
        <f t="shared" si="250"/>
        <v/>
      </c>
      <c r="AD619" s="33" t="str">
        <f t="shared" si="251"/>
        <v/>
      </c>
      <c r="AE619" s="62">
        <f t="shared" si="252"/>
        <v>885.67730970589446</v>
      </c>
      <c r="AF619" s="62">
        <f t="shared" si="253"/>
        <v>0</v>
      </c>
      <c r="AG619" s="62">
        <f t="shared" si="254"/>
        <v>0</v>
      </c>
      <c r="AH619" s="62" t="str">
        <f t="shared" si="255"/>
        <v/>
      </c>
      <c r="AI619" s="33" t="str">
        <f t="shared" si="256"/>
        <v/>
      </c>
      <c r="AJ619" s="33" t="str">
        <f t="shared" si="257"/>
        <v/>
      </c>
      <c r="AK619" s="34">
        <f t="shared" si="258"/>
        <v>885.68</v>
      </c>
      <c r="AL619" s="34">
        <f t="shared" si="259"/>
        <v>943.24</v>
      </c>
      <c r="AM619" s="32">
        <f t="shared" si="260"/>
        <v>868205</v>
      </c>
      <c r="AN619" s="35">
        <f t="shared" si="261"/>
        <v>5.3758495219872974E-3</v>
      </c>
      <c r="AO619" s="32">
        <f t="shared" si="262"/>
        <v>1091.6630107309165</v>
      </c>
      <c r="AP619" s="32">
        <f t="shared" si="263"/>
        <v>666229</v>
      </c>
      <c r="AQ619" s="32">
        <f t="shared" si="264"/>
        <v>13190</v>
      </c>
      <c r="AR619" s="32">
        <f t="shared" si="265"/>
        <v>45786.200000000004</v>
      </c>
      <c r="AS619" s="32">
        <f t="shared" si="266"/>
        <v>651947</v>
      </c>
      <c r="AT619" s="36">
        <f t="shared" si="267"/>
        <v>666229</v>
      </c>
      <c r="AU619" s="33"/>
      <c r="AV619" s="33">
        <f t="shared" si="268"/>
        <v>1</v>
      </c>
      <c r="AX619">
        <v>665137</v>
      </c>
      <c r="AY619" s="71">
        <f t="shared" si="269"/>
        <v>1.6417670344605697E-3</v>
      </c>
    </row>
    <row r="620" spans="1:51" ht="15" customHeight="1" x14ac:dyDescent="0.25">
      <c r="A620">
        <v>64</v>
      </c>
      <c r="B620">
        <v>100</v>
      </c>
      <c r="C620" t="s">
        <v>1015</v>
      </c>
      <c r="D620" t="s">
        <v>1016</v>
      </c>
      <c r="E620" s="39" t="s">
        <v>57</v>
      </c>
      <c r="F620" s="32">
        <v>127438</v>
      </c>
      <c r="G620" s="43">
        <v>285</v>
      </c>
      <c r="H620" s="47">
        <f t="shared" si="244"/>
        <v>2.4548448600085102</v>
      </c>
      <c r="I620">
        <v>56</v>
      </c>
      <c r="J620">
        <v>183</v>
      </c>
      <c r="K620" s="33">
        <f t="shared" si="243"/>
        <v>30.601099999999999</v>
      </c>
      <c r="L620" s="33">
        <v>429</v>
      </c>
      <c r="M620" s="33">
        <v>438</v>
      </c>
      <c r="N620" s="33">
        <v>383</v>
      </c>
      <c r="O620" s="33">
        <v>412</v>
      </c>
      <c r="P620" s="42">
        <v>384</v>
      </c>
      <c r="Q620" s="43">
        <v>291</v>
      </c>
      <c r="R620" s="40">
        <f t="shared" si="245"/>
        <v>438</v>
      </c>
      <c r="S620" s="34">
        <f t="shared" si="246"/>
        <v>34.93</v>
      </c>
      <c r="T620" s="43">
        <v>1425400</v>
      </c>
      <c r="U620" s="43">
        <v>16294700</v>
      </c>
      <c r="V620" s="54">
        <f t="shared" si="247"/>
        <v>8.7476299999999991</v>
      </c>
      <c r="W620" s="32">
        <v>98</v>
      </c>
      <c r="X620">
        <v>399</v>
      </c>
      <c r="Y620">
        <f t="shared" si="248"/>
        <v>24.56</v>
      </c>
      <c r="Z620" s="46">
        <v>161960</v>
      </c>
      <c r="AA620" s="41">
        <v>171964</v>
      </c>
      <c r="AB620" s="33">
        <f t="shared" si="249"/>
        <v>0.42007800000000001</v>
      </c>
      <c r="AC620" s="33" t="str">
        <f t="shared" si="250"/>
        <v/>
      </c>
      <c r="AD620" s="33" t="str">
        <f t="shared" si="251"/>
        <v/>
      </c>
      <c r="AE620" s="62">
        <f t="shared" si="252"/>
        <v>738.70576814409969</v>
      </c>
      <c r="AF620" s="62">
        <f t="shared" si="253"/>
        <v>0</v>
      </c>
      <c r="AG620" s="62">
        <f t="shared" si="254"/>
        <v>0</v>
      </c>
      <c r="AH620" s="62" t="str">
        <f t="shared" si="255"/>
        <v/>
      </c>
      <c r="AI620" s="33" t="str">
        <f t="shared" si="256"/>
        <v/>
      </c>
      <c r="AJ620" s="33" t="str">
        <f t="shared" si="257"/>
        <v/>
      </c>
      <c r="AK620" s="34">
        <f t="shared" si="258"/>
        <v>738.71</v>
      </c>
      <c r="AL620" s="34">
        <f t="shared" si="259"/>
        <v>786.72</v>
      </c>
      <c r="AM620" s="32">
        <f t="shared" si="260"/>
        <v>156179</v>
      </c>
      <c r="AN620" s="35">
        <f t="shared" si="261"/>
        <v>5.3758495219872974E-3</v>
      </c>
      <c r="AO620" s="32">
        <f t="shared" si="262"/>
        <v>154.50729111143693</v>
      </c>
      <c r="AP620" s="32">
        <f t="shared" si="263"/>
        <v>127593</v>
      </c>
      <c r="AQ620" s="32">
        <f t="shared" si="264"/>
        <v>2850</v>
      </c>
      <c r="AR620" s="32">
        <f t="shared" si="265"/>
        <v>8598.2000000000007</v>
      </c>
      <c r="AS620" s="32">
        <f t="shared" si="266"/>
        <v>124588</v>
      </c>
      <c r="AT620" s="36">
        <f t="shared" si="267"/>
        <v>127593</v>
      </c>
      <c r="AU620" s="33"/>
      <c r="AV620" s="33">
        <f t="shared" si="268"/>
        <v>1</v>
      </c>
      <c r="AX620">
        <v>127438</v>
      </c>
      <c r="AY620" s="71">
        <f t="shared" si="269"/>
        <v>1.2162777193615718E-3</v>
      </c>
    </row>
    <row r="621" spans="1:51" ht="15" customHeight="1" x14ac:dyDescent="0.25">
      <c r="A621">
        <v>64</v>
      </c>
      <c r="B621">
        <v>200</v>
      </c>
      <c r="C621" t="s">
        <v>1193</v>
      </c>
      <c r="D621" t="s">
        <v>1194</v>
      </c>
      <c r="E621" s="39" t="s">
        <v>146</v>
      </c>
      <c r="F621" s="32">
        <v>42005</v>
      </c>
      <c r="G621" s="43">
        <v>157</v>
      </c>
      <c r="H621" s="47">
        <f t="shared" si="244"/>
        <v>2.1958996524092336</v>
      </c>
      <c r="I621">
        <v>29</v>
      </c>
      <c r="J621">
        <v>77</v>
      </c>
      <c r="K621" s="33">
        <f t="shared" si="243"/>
        <v>37.662300000000002</v>
      </c>
      <c r="L621" s="33">
        <v>252</v>
      </c>
      <c r="M621" s="33">
        <v>227</v>
      </c>
      <c r="N621" s="33">
        <v>191</v>
      </c>
      <c r="O621" s="33">
        <v>191</v>
      </c>
      <c r="P621" s="42">
        <v>153</v>
      </c>
      <c r="Q621" s="43">
        <v>155</v>
      </c>
      <c r="R621" s="40">
        <f t="shared" si="245"/>
        <v>252</v>
      </c>
      <c r="S621" s="34">
        <f t="shared" si="246"/>
        <v>37.700000000000003</v>
      </c>
      <c r="T621" s="43">
        <v>1735100</v>
      </c>
      <c r="U621" s="43">
        <v>8310466</v>
      </c>
      <c r="V621" s="54">
        <f t="shared" si="247"/>
        <v>20.878492000000001</v>
      </c>
      <c r="W621" s="32">
        <v>21</v>
      </c>
      <c r="X621">
        <v>148</v>
      </c>
      <c r="Y621">
        <f t="shared" si="248"/>
        <v>14.19</v>
      </c>
      <c r="Z621" s="46">
        <v>88904</v>
      </c>
      <c r="AA621" s="41">
        <v>75001</v>
      </c>
      <c r="AB621" s="33">
        <f t="shared" si="249"/>
        <v>0.42007800000000001</v>
      </c>
      <c r="AC621" s="33" t="str">
        <f t="shared" si="250"/>
        <v/>
      </c>
      <c r="AD621" s="33" t="str">
        <f t="shared" si="251"/>
        <v/>
      </c>
      <c r="AE621" s="62">
        <f t="shared" si="252"/>
        <v>681.51072752519428</v>
      </c>
      <c r="AF621" s="62">
        <f t="shared" si="253"/>
        <v>0</v>
      </c>
      <c r="AG621" s="62">
        <f t="shared" si="254"/>
        <v>0</v>
      </c>
      <c r="AH621" s="62" t="str">
        <f t="shared" si="255"/>
        <v/>
      </c>
      <c r="AI621" s="33" t="str">
        <f t="shared" si="256"/>
        <v/>
      </c>
      <c r="AJ621" s="33" t="str">
        <f t="shared" si="257"/>
        <v/>
      </c>
      <c r="AK621" s="34">
        <f t="shared" si="258"/>
        <v>681.51</v>
      </c>
      <c r="AL621" s="34">
        <f t="shared" si="259"/>
        <v>725.8</v>
      </c>
      <c r="AM621" s="32">
        <f t="shared" si="260"/>
        <v>76604</v>
      </c>
      <c r="AN621" s="35">
        <f t="shared" si="261"/>
        <v>5.3758495219872974E-3</v>
      </c>
      <c r="AO621" s="32">
        <f t="shared" si="262"/>
        <v>185.99901761123851</v>
      </c>
      <c r="AP621" s="32">
        <f t="shared" si="263"/>
        <v>42191</v>
      </c>
      <c r="AQ621" s="32">
        <f t="shared" si="264"/>
        <v>1570</v>
      </c>
      <c r="AR621" s="32">
        <f t="shared" si="265"/>
        <v>3750.05</v>
      </c>
      <c r="AS621" s="32">
        <f t="shared" si="266"/>
        <v>40435</v>
      </c>
      <c r="AT621" s="36">
        <f t="shared" si="267"/>
        <v>42191</v>
      </c>
      <c r="AU621" s="33"/>
      <c r="AV621" s="33">
        <f t="shared" si="268"/>
        <v>1</v>
      </c>
      <c r="AX621">
        <v>42005</v>
      </c>
      <c r="AY621" s="71">
        <f t="shared" si="269"/>
        <v>4.4280442804428043E-3</v>
      </c>
    </row>
    <row r="622" spans="1:51" ht="15" customHeight="1" x14ac:dyDescent="0.25">
      <c r="A622">
        <v>64</v>
      </c>
      <c r="B622">
        <v>300</v>
      </c>
      <c r="C622" t="s">
        <v>1297</v>
      </c>
      <c r="D622" t="s">
        <v>1298</v>
      </c>
      <c r="E622" s="39" t="s">
        <v>197</v>
      </c>
      <c r="F622" s="32">
        <v>9160</v>
      </c>
      <c r="G622" s="43">
        <v>49</v>
      </c>
      <c r="H622" s="47">
        <f t="shared" si="244"/>
        <v>1.6901960800285136</v>
      </c>
      <c r="I622">
        <v>23</v>
      </c>
      <c r="J622">
        <v>32</v>
      </c>
      <c r="K622" s="33">
        <f t="shared" si="243"/>
        <v>71.875</v>
      </c>
      <c r="L622" s="33">
        <v>154</v>
      </c>
      <c r="M622" s="33">
        <v>96</v>
      </c>
      <c r="N622" s="33">
        <v>69</v>
      </c>
      <c r="O622" s="33">
        <v>69</v>
      </c>
      <c r="P622" s="42">
        <v>70</v>
      </c>
      <c r="Q622" s="43">
        <v>46</v>
      </c>
      <c r="R622" s="40">
        <f t="shared" si="245"/>
        <v>154</v>
      </c>
      <c r="S622" s="34">
        <f t="shared" si="246"/>
        <v>68.180000000000007</v>
      </c>
      <c r="T622" s="43">
        <v>3156800</v>
      </c>
      <c r="U622" s="43">
        <v>8382887</v>
      </c>
      <c r="V622" s="54">
        <f t="shared" si="247"/>
        <v>37.657671000000001</v>
      </c>
      <c r="W622" s="32">
        <v>14</v>
      </c>
      <c r="X622">
        <v>45</v>
      </c>
      <c r="Y622">
        <f t="shared" si="248"/>
        <v>31.11</v>
      </c>
      <c r="Z622" s="46">
        <v>106230</v>
      </c>
      <c r="AA622" s="41">
        <v>63248</v>
      </c>
      <c r="AB622" s="33">
        <f t="shared" si="249"/>
        <v>0.42007800000000001</v>
      </c>
      <c r="AC622" s="33" t="str">
        <f t="shared" si="250"/>
        <v/>
      </c>
      <c r="AD622" s="33" t="str">
        <f t="shared" si="251"/>
        <v/>
      </c>
      <c r="AE622" s="62">
        <f t="shared" si="252"/>
        <v>569.81243956845799</v>
      </c>
      <c r="AF622" s="62">
        <f t="shared" si="253"/>
        <v>0</v>
      </c>
      <c r="AG622" s="62">
        <f t="shared" si="254"/>
        <v>0</v>
      </c>
      <c r="AH622" s="62" t="str">
        <f t="shared" si="255"/>
        <v/>
      </c>
      <c r="AI622" s="33" t="str">
        <f t="shared" si="256"/>
        <v/>
      </c>
      <c r="AJ622" s="33" t="str">
        <f t="shared" si="257"/>
        <v/>
      </c>
      <c r="AK622" s="34">
        <f t="shared" si="258"/>
        <v>569.80999999999995</v>
      </c>
      <c r="AL622" s="34">
        <f t="shared" si="259"/>
        <v>606.84</v>
      </c>
      <c r="AM622" s="32">
        <f t="shared" si="260"/>
        <v>0</v>
      </c>
      <c r="AN622" s="35">
        <f t="shared" si="261"/>
        <v>5.3758495219872974E-3</v>
      </c>
      <c r="AO622" s="32">
        <f t="shared" si="262"/>
        <v>-49.242781621403644</v>
      </c>
      <c r="AP622" s="32">
        <f t="shared" si="263"/>
        <v>0</v>
      </c>
      <c r="AQ622" s="32">
        <f t="shared" si="264"/>
        <v>490</v>
      </c>
      <c r="AR622" s="32">
        <f t="shared" si="265"/>
        <v>3162.4</v>
      </c>
      <c r="AS622" s="32">
        <f t="shared" si="266"/>
        <v>8670</v>
      </c>
      <c r="AT622" s="36">
        <f t="shared" si="267"/>
        <v>8670</v>
      </c>
      <c r="AU622" s="33"/>
      <c r="AV622" s="33">
        <f t="shared" si="268"/>
        <v>1</v>
      </c>
      <c r="AX622">
        <v>9160</v>
      </c>
      <c r="AY622" s="71">
        <f t="shared" si="269"/>
        <v>-5.3493449781659388E-2</v>
      </c>
    </row>
    <row r="623" spans="1:51" ht="15" customHeight="1" x14ac:dyDescent="0.25">
      <c r="A623">
        <v>64</v>
      </c>
      <c r="B623">
        <v>400</v>
      </c>
      <c r="C623" t="s">
        <v>1777</v>
      </c>
      <c r="D623" t="s">
        <v>1778</v>
      </c>
      <c r="E623" s="39" t="s">
        <v>436</v>
      </c>
      <c r="F623" s="32">
        <v>345222</v>
      </c>
      <c r="G623" s="43">
        <v>778</v>
      </c>
      <c r="H623" s="47">
        <f t="shared" si="244"/>
        <v>2.890979596989689</v>
      </c>
      <c r="I623">
        <v>149</v>
      </c>
      <c r="J623">
        <v>402</v>
      </c>
      <c r="K623" s="33">
        <f t="shared" si="243"/>
        <v>37.064700000000002</v>
      </c>
      <c r="L623" s="33">
        <v>962</v>
      </c>
      <c r="M623" s="33">
        <v>1032</v>
      </c>
      <c r="N623" s="33">
        <v>972</v>
      </c>
      <c r="O623" s="33">
        <v>859</v>
      </c>
      <c r="P623" s="42">
        <v>824</v>
      </c>
      <c r="Q623" s="43">
        <v>792</v>
      </c>
      <c r="R623" s="40">
        <f t="shared" si="245"/>
        <v>1032</v>
      </c>
      <c r="S623" s="34">
        <f t="shared" si="246"/>
        <v>24.61</v>
      </c>
      <c r="T623" s="43">
        <v>12449700</v>
      </c>
      <c r="U623" s="43">
        <v>41561863</v>
      </c>
      <c r="V623" s="54">
        <f t="shared" si="247"/>
        <v>29.954625</v>
      </c>
      <c r="W623" s="32">
        <v>176</v>
      </c>
      <c r="X623">
        <v>864</v>
      </c>
      <c r="Y623">
        <f t="shared" si="248"/>
        <v>20.37</v>
      </c>
      <c r="Z623" s="46">
        <v>500985</v>
      </c>
      <c r="AA623" s="41">
        <v>838017</v>
      </c>
      <c r="AB623" s="33">
        <f t="shared" si="249"/>
        <v>0.42007800000000001</v>
      </c>
      <c r="AC623" s="33" t="str">
        <f t="shared" si="250"/>
        <v/>
      </c>
      <c r="AD623" s="33" t="str">
        <f t="shared" si="251"/>
        <v/>
      </c>
      <c r="AE623" s="62">
        <f t="shared" si="252"/>
        <v>835.03790044429149</v>
      </c>
      <c r="AF623" s="62">
        <f t="shared" si="253"/>
        <v>0</v>
      </c>
      <c r="AG623" s="62">
        <f t="shared" si="254"/>
        <v>0</v>
      </c>
      <c r="AH623" s="62" t="str">
        <f t="shared" si="255"/>
        <v/>
      </c>
      <c r="AI623" s="33" t="str">
        <f t="shared" si="256"/>
        <v/>
      </c>
      <c r="AJ623" s="33" t="str">
        <f t="shared" si="257"/>
        <v/>
      </c>
      <c r="AK623" s="34">
        <f t="shared" si="258"/>
        <v>835.04</v>
      </c>
      <c r="AL623" s="34">
        <f t="shared" si="259"/>
        <v>889.31</v>
      </c>
      <c r="AM623" s="32">
        <f t="shared" si="260"/>
        <v>481430</v>
      </c>
      <c r="AN623" s="35">
        <f t="shared" si="261"/>
        <v>5.3758495219872974E-3</v>
      </c>
      <c r="AO623" s="32">
        <f t="shared" si="262"/>
        <v>732.23371169084578</v>
      </c>
      <c r="AP623" s="32">
        <f t="shared" si="263"/>
        <v>345954</v>
      </c>
      <c r="AQ623" s="32">
        <f t="shared" si="264"/>
        <v>7780</v>
      </c>
      <c r="AR623" s="32">
        <f t="shared" si="265"/>
        <v>41900.850000000006</v>
      </c>
      <c r="AS623" s="32">
        <f t="shared" si="266"/>
        <v>337442</v>
      </c>
      <c r="AT623" s="36">
        <f t="shared" si="267"/>
        <v>345954</v>
      </c>
      <c r="AU623" s="33"/>
      <c r="AV623" s="33">
        <f t="shared" si="268"/>
        <v>1</v>
      </c>
      <c r="AX623">
        <v>345222</v>
      </c>
      <c r="AY623" s="71">
        <f t="shared" si="269"/>
        <v>2.1203747154005248E-3</v>
      </c>
    </row>
    <row r="624" spans="1:51" ht="15" customHeight="1" x14ac:dyDescent="0.25">
      <c r="A624">
        <v>64</v>
      </c>
      <c r="B624">
        <v>500</v>
      </c>
      <c r="C624" t="s">
        <v>1847</v>
      </c>
      <c r="D624" t="s">
        <v>1848</v>
      </c>
      <c r="E624" s="39" t="s">
        <v>471</v>
      </c>
      <c r="F624" s="32">
        <v>64765</v>
      </c>
      <c r="G624" s="43">
        <v>209</v>
      </c>
      <c r="H624" s="47">
        <f t="shared" si="244"/>
        <v>2.3201462861110542</v>
      </c>
      <c r="I624">
        <v>39</v>
      </c>
      <c r="J624">
        <v>102</v>
      </c>
      <c r="K624" s="33">
        <f t="shared" si="243"/>
        <v>38.235300000000002</v>
      </c>
      <c r="L624" s="33">
        <v>254</v>
      </c>
      <c r="M624" s="33">
        <v>262</v>
      </c>
      <c r="N624" s="33">
        <v>235</v>
      </c>
      <c r="O624" s="33">
        <v>226</v>
      </c>
      <c r="P624" s="42">
        <v>191</v>
      </c>
      <c r="Q624" s="43">
        <v>214</v>
      </c>
      <c r="R624" s="40">
        <f t="shared" si="245"/>
        <v>262</v>
      </c>
      <c r="S624" s="34">
        <f t="shared" si="246"/>
        <v>20.23</v>
      </c>
      <c r="T624" s="43">
        <v>981800</v>
      </c>
      <c r="U624" s="43">
        <v>10661515</v>
      </c>
      <c r="V624" s="54">
        <f t="shared" si="247"/>
        <v>9.2088230000000006</v>
      </c>
      <c r="W624" s="32">
        <v>26</v>
      </c>
      <c r="X624">
        <v>201</v>
      </c>
      <c r="Y624">
        <f t="shared" si="248"/>
        <v>12.94</v>
      </c>
      <c r="Z624" s="46">
        <v>106282</v>
      </c>
      <c r="AA624" s="41">
        <v>148002</v>
      </c>
      <c r="AB624" s="33">
        <f t="shared" si="249"/>
        <v>0.42007800000000001</v>
      </c>
      <c r="AC624" s="33" t="str">
        <f t="shared" si="250"/>
        <v/>
      </c>
      <c r="AD624" s="33" t="str">
        <f t="shared" si="251"/>
        <v/>
      </c>
      <c r="AE624" s="62">
        <f t="shared" si="252"/>
        <v>708.95395123735136</v>
      </c>
      <c r="AF624" s="62">
        <f t="shared" si="253"/>
        <v>0</v>
      </c>
      <c r="AG624" s="62">
        <f t="shared" si="254"/>
        <v>0</v>
      </c>
      <c r="AH624" s="62" t="str">
        <f t="shared" si="255"/>
        <v/>
      </c>
      <c r="AI624" s="33" t="str">
        <f t="shared" si="256"/>
        <v/>
      </c>
      <c r="AJ624" s="33" t="str">
        <f t="shared" si="257"/>
        <v/>
      </c>
      <c r="AK624" s="34">
        <f t="shared" si="258"/>
        <v>708.95</v>
      </c>
      <c r="AL624" s="34">
        <f t="shared" si="259"/>
        <v>755.03</v>
      </c>
      <c r="AM624" s="32">
        <f t="shared" si="260"/>
        <v>113155</v>
      </c>
      <c r="AN624" s="35">
        <f t="shared" si="261"/>
        <v>5.3758495219872974E-3</v>
      </c>
      <c r="AO624" s="32">
        <f t="shared" si="262"/>
        <v>260.13735836896529</v>
      </c>
      <c r="AP624" s="32">
        <f t="shared" si="263"/>
        <v>65025</v>
      </c>
      <c r="AQ624" s="32">
        <f t="shared" si="264"/>
        <v>2090</v>
      </c>
      <c r="AR624" s="32">
        <f t="shared" si="265"/>
        <v>7400.1</v>
      </c>
      <c r="AS624" s="32">
        <f t="shared" si="266"/>
        <v>62675</v>
      </c>
      <c r="AT624" s="36">
        <f t="shared" si="267"/>
        <v>65025</v>
      </c>
      <c r="AU624" s="33"/>
      <c r="AV624" s="33">
        <f t="shared" si="268"/>
        <v>1</v>
      </c>
      <c r="AX624">
        <v>64765</v>
      </c>
      <c r="AY624" s="71">
        <f t="shared" si="269"/>
        <v>4.0145140121979461E-3</v>
      </c>
    </row>
    <row r="625" spans="1:51" ht="15" customHeight="1" x14ac:dyDescent="0.25">
      <c r="A625">
        <v>64</v>
      </c>
      <c r="B625">
        <v>600</v>
      </c>
      <c r="C625" t="s">
        <v>1943</v>
      </c>
      <c r="D625" t="s">
        <v>1944</v>
      </c>
      <c r="E625" s="39" t="s">
        <v>519</v>
      </c>
      <c r="F625" s="32">
        <v>74746</v>
      </c>
      <c r="G625" s="43">
        <v>255</v>
      </c>
      <c r="H625" s="47">
        <f t="shared" si="244"/>
        <v>2.406540180433955</v>
      </c>
      <c r="I625">
        <v>30</v>
      </c>
      <c r="J625">
        <v>99</v>
      </c>
      <c r="K625" s="33">
        <f t="shared" si="243"/>
        <v>30.303000000000001</v>
      </c>
      <c r="L625" s="33">
        <v>247</v>
      </c>
      <c r="M625" s="33">
        <v>242</v>
      </c>
      <c r="N625" s="33">
        <v>297</v>
      </c>
      <c r="O625" s="33">
        <v>271</v>
      </c>
      <c r="P625" s="42">
        <v>252</v>
      </c>
      <c r="Q625" s="43">
        <v>259</v>
      </c>
      <c r="R625" s="40">
        <f t="shared" si="245"/>
        <v>297</v>
      </c>
      <c r="S625" s="34">
        <f t="shared" si="246"/>
        <v>14.14</v>
      </c>
      <c r="T625" s="43">
        <v>3975500</v>
      </c>
      <c r="U625" s="43">
        <v>14537635</v>
      </c>
      <c r="V625" s="54">
        <f t="shared" si="247"/>
        <v>27.346264000000001</v>
      </c>
      <c r="W625" s="32">
        <v>36</v>
      </c>
      <c r="X625">
        <v>213</v>
      </c>
      <c r="Y625">
        <f t="shared" si="248"/>
        <v>16.899999999999999</v>
      </c>
      <c r="Z625" s="46">
        <v>175530</v>
      </c>
      <c r="AA625" s="41">
        <v>311504</v>
      </c>
      <c r="AB625" s="33">
        <f t="shared" si="249"/>
        <v>0.42007800000000001</v>
      </c>
      <c r="AC625" s="33" t="str">
        <f t="shared" si="250"/>
        <v/>
      </c>
      <c r="AD625" s="33" t="str">
        <f t="shared" si="251"/>
        <v/>
      </c>
      <c r="AE625" s="62">
        <f t="shared" si="252"/>
        <v>728.03637543371065</v>
      </c>
      <c r="AF625" s="62">
        <f t="shared" si="253"/>
        <v>0</v>
      </c>
      <c r="AG625" s="62">
        <f t="shared" si="254"/>
        <v>0</v>
      </c>
      <c r="AH625" s="62" t="str">
        <f t="shared" si="255"/>
        <v/>
      </c>
      <c r="AI625" s="33" t="str">
        <f t="shared" si="256"/>
        <v/>
      </c>
      <c r="AJ625" s="33" t="str">
        <f t="shared" si="257"/>
        <v/>
      </c>
      <c r="AK625" s="34">
        <f t="shared" si="258"/>
        <v>728.04</v>
      </c>
      <c r="AL625" s="34">
        <f t="shared" si="259"/>
        <v>775.36</v>
      </c>
      <c r="AM625" s="32">
        <f t="shared" si="260"/>
        <v>123981</v>
      </c>
      <c r="AN625" s="35">
        <f t="shared" si="261"/>
        <v>5.3758495219872974E-3</v>
      </c>
      <c r="AO625" s="32">
        <f t="shared" si="262"/>
        <v>264.67995121504458</v>
      </c>
      <c r="AP625" s="32">
        <f t="shared" si="263"/>
        <v>75011</v>
      </c>
      <c r="AQ625" s="32">
        <f t="shared" si="264"/>
        <v>2550</v>
      </c>
      <c r="AR625" s="32">
        <f t="shared" si="265"/>
        <v>15575.2</v>
      </c>
      <c r="AS625" s="32">
        <f t="shared" si="266"/>
        <v>72196</v>
      </c>
      <c r="AT625" s="36">
        <f t="shared" si="267"/>
        <v>75011</v>
      </c>
      <c r="AU625" s="33"/>
      <c r="AV625" s="33">
        <f t="shared" si="268"/>
        <v>1</v>
      </c>
      <c r="AX625">
        <v>74746</v>
      </c>
      <c r="AY625" s="71">
        <f t="shared" si="269"/>
        <v>3.5453402188745887E-3</v>
      </c>
    </row>
    <row r="626" spans="1:51" ht="15" customHeight="1" x14ac:dyDescent="0.25">
      <c r="A626">
        <v>64</v>
      </c>
      <c r="B626">
        <v>700</v>
      </c>
      <c r="C626" t="s">
        <v>1979</v>
      </c>
      <c r="D626" t="s">
        <v>1980</v>
      </c>
      <c r="E626" s="39" t="s">
        <v>537</v>
      </c>
      <c r="F626" s="32">
        <v>394174</v>
      </c>
      <c r="G626" s="43">
        <v>876</v>
      </c>
      <c r="H626" s="47">
        <f t="shared" si="244"/>
        <v>2.9425041061680806</v>
      </c>
      <c r="I626">
        <v>116</v>
      </c>
      <c r="J626">
        <v>374</v>
      </c>
      <c r="K626" s="33">
        <f t="shared" si="243"/>
        <v>31.015999999999998</v>
      </c>
      <c r="L626" s="33">
        <v>972</v>
      </c>
      <c r="M626" s="33">
        <v>975</v>
      </c>
      <c r="N626" s="33">
        <v>965</v>
      </c>
      <c r="O626" s="33">
        <v>903</v>
      </c>
      <c r="P626" s="42">
        <v>896</v>
      </c>
      <c r="Q626" s="43">
        <v>888</v>
      </c>
      <c r="R626" s="40">
        <f t="shared" si="245"/>
        <v>975</v>
      </c>
      <c r="S626" s="34">
        <f t="shared" si="246"/>
        <v>10.15</v>
      </c>
      <c r="T626" s="43">
        <v>8977200</v>
      </c>
      <c r="U626" s="43">
        <v>45785440</v>
      </c>
      <c r="V626" s="54">
        <f t="shared" si="247"/>
        <v>19.607106999999999</v>
      </c>
      <c r="W626" s="32">
        <v>199</v>
      </c>
      <c r="X626">
        <v>862</v>
      </c>
      <c r="Y626">
        <f t="shared" si="248"/>
        <v>23.09</v>
      </c>
      <c r="Z626" s="46">
        <v>554628</v>
      </c>
      <c r="AA626" s="41">
        <v>422563</v>
      </c>
      <c r="AB626" s="33">
        <f t="shared" si="249"/>
        <v>0.42007800000000001</v>
      </c>
      <c r="AC626" s="33" t="str">
        <f t="shared" si="250"/>
        <v/>
      </c>
      <c r="AD626" s="33" t="str">
        <f t="shared" si="251"/>
        <v/>
      </c>
      <c r="AE626" s="62">
        <f t="shared" si="252"/>
        <v>846.41847945808718</v>
      </c>
      <c r="AF626" s="62">
        <f t="shared" si="253"/>
        <v>0</v>
      </c>
      <c r="AG626" s="62">
        <f t="shared" si="254"/>
        <v>0</v>
      </c>
      <c r="AH626" s="62" t="str">
        <f t="shared" si="255"/>
        <v/>
      </c>
      <c r="AI626" s="33" t="str">
        <f t="shared" si="256"/>
        <v/>
      </c>
      <c r="AJ626" s="33" t="str">
        <f t="shared" si="257"/>
        <v/>
      </c>
      <c r="AK626" s="34">
        <f t="shared" si="258"/>
        <v>846.42</v>
      </c>
      <c r="AL626" s="34">
        <f t="shared" si="259"/>
        <v>901.43</v>
      </c>
      <c r="AM626" s="32">
        <f t="shared" si="260"/>
        <v>556666</v>
      </c>
      <c r="AN626" s="35">
        <f t="shared" si="261"/>
        <v>5.3758495219872974E-3</v>
      </c>
      <c r="AO626" s="32">
        <f t="shared" si="262"/>
        <v>873.53254052675993</v>
      </c>
      <c r="AP626" s="32">
        <f t="shared" si="263"/>
        <v>395048</v>
      </c>
      <c r="AQ626" s="32">
        <f t="shared" si="264"/>
        <v>8760</v>
      </c>
      <c r="AR626" s="32">
        <f t="shared" si="265"/>
        <v>21128.15</v>
      </c>
      <c r="AS626" s="32">
        <f t="shared" si="266"/>
        <v>385414</v>
      </c>
      <c r="AT626" s="36">
        <f t="shared" si="267"/>
        <v>395048</v>
      </c>
      <c r="AU626" s="33"/>
      <c r="AV626" s="33">
        <f t="shared" si="268"/>
        <v>1</v>
      </c>
      <c r="AX626">
        <v>394174</v>
      </c>
      <c r="AY626" s="71">
        <f t="shared" si="269"/>
        <v>2.2172949002217295E-3</v>
      </c>
    </row>
    <row r="627" spans="1:51" ht="15" customHeight="1" x14ac:dyDescent="0.25">
      <c r="A627">
        <v>64</v>
      </c>
      <c r="B627">
        <v>900</v>
      </c>
      <c r="C627" t="s">
        <v>2189</v>
      </c>
      <c r="D627" t="s">
        <v>2190</v>
      </c>
      <c r="E627" s="39" t="s">
        <v>642</v>
      </c>
      <c r="F627" s="32">
        <v>2049864</v>
      </c>
      <c r="G627" s="43">
        <v>5036</v>
      </c>
      <c r="H627" s="47">
        <f t="shared" si="244"/>
        <v>3.7020857214358251</v>
      </c>
      <c r="I627">
        <v>460</v>
      </c>
      <c r="J627">
        <v>2473</v>
      </c>
      <c r="K627" s="33">
        <f t="shared" si="243"/>
        <v>18.600899999999999</v>
      </c>
      <c r="L627" s="33">
        <v>4929</v>
      </c>
      <c r="M627" s="33">
        <v>5416</v>
      </c>
      <c r="N627" s="33">
        <v>5062</v>
      </c>
      <c r="O627" s="33">
        <v>5459</v>
      </c>
      <c r="P627" s="40">
        <v>5254</v>
      </c>
      <c r="Q627" s="43">
        <v>5102</v>
      </c>
      <c r="R627" s="40">
        <f t="shared" si="245"/>
        <v>5459</v>
      </c>
      <c r="S627" s="34">
        <f t="shared" si="246"/>
        <v>7.75</v>
      </c>
      <c r="T627" s="43">
        <v>87740900</v>
      </c>
      <c r="U627" s="43">
        <v>399707969</v>
      </c>
      <c r="V627" s="54">
        <f t="shared" si="247"/>
        <v>21.951250999999999</v>
      </c>
      <c r="W627" s="32">
        <v>1249</v>
      </c>
      <c r="X627">
        <v>5075</v>
      </c>
      <c r="Y627">
        <f t="shared" si="248"/>
        <v>24.61</v>
      </c>
      <c r="Z627" s="46">
        <v>5083014</v>
      </c>
      <c r="AA627" s="41">
        <v>3771708</v>
      </c>
      <c r="AB627" s="33">
        <f t="shared" si="249"/>
        <v>0.42007800000000001</v>
      </c>
      <c r="AC627" s="33" t="str">
        <f t="shared" si="250"/>
        <v/>
      </c>
      <c r="AD627" s="33" t="str">
        <f t="shared" si="251"/>
        <v/>
      </c>
      <c r="AE627" s="62">
        <f t="shared" si="252"/>
        <v>0</v>
      </c>
      <c r="AF627" s="62">
        <f t="shared" si="253"/>
        <v>1090.46303750475</v>
      </c>
      <c r="AG627" s="62">
        <f t="shared" si="254"/>
        <v>0</v>
      </c>
      <c r="AH627" s="62" t="str">
        <f t="shared" si="255"/>
        <v/>
      </c>
      <c r="AI627" s="33" t="str">
        <f t="shared" si="256"/>
        <v/>
      </c>
      <c r="AJ627" s="33" t="str">
        <f t="shared" si="257"/>
        <v/>
      </c>
      <c r="AK627" s="34">
        <f t="shared" si="258"/>
        <v>1090.46</v>
      </c>
      <c r="AL627" s="34">
        <f t="shared" si="259"/>
        <v>1161.33</v>
      </c>
      <c r="AM627" s="32">
        <f t="shared" si="260"/>
        <v>3713196</v>
      </c>
      <c r="AN627" s="35">
        <f t="shared" si="261"/>
        <v>5.3758495219872974E-3</v>
      </c>
      <c r="AO627" s="32">
        <f t="shared" si="262"/>
        <v>8941.8225371061762</v>
      </c>
      <c r="AP627" s="32">
        <f t="shared" si="263"/>
        <v>2058806</v>
      </c>
      <c r="AQ627" s="32">
        <f t="shared" si="264"/>
        <v>50360</v>
      </c>
      <c r="AR627" s="32">
        <f t="shared" si="265"/>
        <v>188585.40000000002</v>
      </c>
      <c r="AS627" s="32">
        <f t="shared" si="266"/>
        <v>1999504</v>
      </c>
      <c r="AT627" s="36">
        <f t="shared" si="267"/>
        <v>2058806</v>
      </c>
      <c r="AU627" s="33"/>
      <c r="AV627" s="33">
        <f t="shared" si="268"/>
        <v>1</v>
      </c>
      <c r="AX627">
        <v>2049864</v>
      </c>
      <c r="AY627" s="71">
        <f t="shared" si="269"/>
        <v>4.3622406169384897E-3</v>
      </c>
    </row>
    <row r="628" spans="1:51" ht="15" customHeight="1" x14ac:dyDescent="0.25">
      <c r="A628">
        <v>64</v>
      </c>
      <c r="B628">
        <v>1000</v>
      </c>
      <c r="C628" t="s">
        <v>2197</v>
      </c>
      <c r="D628" t="s">
        <v>2198</v>
      </c>
      <c r="E628" s="39" t="s">
        <v>646</v>
      </c>
      <c r="F628" s="32">
        <v>22807</v>
      </c>
      <c r="G628" s="43">
        <v>87</v>
      </c>
      <c r="H628" s="47">
        <f t="shared" si="244"/>
        <v>1.9395192526186185</v>
      </c>
      <c r="I628">
        <v>9</v>
      </c>
      <c r="J628">
        <v>37</v>
      </c>
      <c r="K628" s="33">
        <f t="shared" si="243"/>
        <v>24.324299999999997</v>
      </c>
      <c r="L628" s="33">
        <v>166</v>
      </c>
      <c r="M628" s="33">
        <v>158</v>
      </c>
      <c r="N628" s="33">
        <v>117</v>
      </c>
      <c r="O628" s="33">
        <v>100</v>
      </c>
      <c r="P628" s="42">
        <v>95</v>
      </c>
      <c r="Q628" s="43">
        <v>89</v>
      </c>
      <c r="R628" s="40">
        <f t="shared" si="245"/>
        <v>166</v>
      </c>
      <c r="S628" s="34">
        <f t="shared" si="246"/>
        <v>47.59</v>
      </c>
      <c r="T628" s="43">
        <v>1134500</v>
      </c>
      <c r="U628" s="43">
        <v>5155150</v>
      </c>
      <c r="V628" s="54">
        <f t="shared" si="247"/>
        <v>22.007118999999999</v>
      </c>
      <c r="W628" s="32">
        <v>14</v>
      </c>
      <c r="X628">
        <v>65</v>
      </c>
      <c r="Y628">
        <f t="shared" si="248"/>
        <v>21.54</v>
      </c>
      <c r="Z628" s="46">
        <v>57566</v>
      </c>
      <c r="AA628" s="41">
        <v>65522</v>
      </c>
      <c r="AB628" s="33">
        <f t="shared" si="249"/>
        <v>0.42007800000000001</v>
      </c>
      <c r="AC628" s="33" t="str">
        <f t="shared" si="250"/>
        <v/>
      </c>
      <c r="AD628" s="33" t="str">
        <f t="shared" si="251"/>
        <v/>
      </c>
      <c r="AE628" s="62">
        <f t="shared" si="252"/>
        <v>624.88219396064255</v>
      </c>
      <c r="AF628" s="62">
        <f t="shared" si="253"/>
        <v>0</v>
      </c>
      <c r="AG628" s="62">
        <f t="shared" si="254"/>
        <v>0</v>
      </c>
      <c r="AH628" s="62" t="str">
        <f t="shared" si="255"/>
        <v/>
      </c>
      <c r="AI628" s="33" t="str">
        <f t="shared" si="256"/>
        <v/>
      </c>
      <c r="AJ628" s="33" t="str">
        <f t="shared" si="257"/>
        <v/>
      </c>
      <c r="AK628" s="34">
        <f t="shared" si="258"/>
        <v>624.88</v>
      </c>
      <c r="AL628" s="34">
        <f t="shared" si="259"/>
        <v>665.49</v>
      </c>
      <c r="AM628" s="32">
        <f t="shared" si="260"/>
        <v>33715</v>
      </c>
      <c r="AN628" s="35">
        <f t="shared" si="261"/>
        <v>5.3758495219872974E-3</v>
      </c>
      <c r="AO628" s="32">
        <f t="shared" si="262"/>
        <v>58.639766585837442</v>
      </c>
      <c r="AP628" s="32">
        <f t="shared" si="263"/>
        <v>22866</v>
      </c>
      <c r="AQ628" s="32">
        <f t="shared" si="264"/>
        <v>870</v>
      </c>
      <c r="AR628" s="32">
        <f t="shared" si="265"/>
        <v>3276.1000000000004</v>
      </c>
      <c r="AS628" s="32">
        <f t="shared" si="266"/>
        <v>21937</v>
      </c>
      <c r="AT628" s="36">
        <f t="shared" si="267"/>
        <v>22866</v>
      </c>
      <c r="AU628" s="33"/>
      <c r="AV628" s="33">
        <f t="shared" si="268"/>
        <v>1</v>
      </c>
      <c r="AX628">
        <v>22807</v>
      </c>
      <c r="AY628" s="71">
        <f t="shared" si="269"/>
        <v>2.5869250668654363E-3</v>
      </c>
    </row>
    <row r="629" spans="1:51" ht="15" customHeight="1" x14ac:dyDescent="0.25">
      <c r="A629">
        <v>64</v>
      </c>
      <c r="B629">
        <v>1100</v>
      </c>
      <c r="C629" t="s">
        <v>2267</v>
      </c>
      <c r="D629" t="s">
        <v>2268</v>
      </c>
      <c r="E629" s="39" t="s">
        <v>680</v>
      </c>
      <c r="F629" s="32">
        <v>105658</v>
      </c>
      <c r="G629" s="43">
        <v>317</v>
      </c>
      <c r="H629" s="47">
        <f t="shared" si="244"/>
        <v>2.5010592622177517</v>
      </c>
      <c r="I629">
        <v>91</v>
      </c>
      <c r="J629">
        <v>191</v>
      </c>
      <c r="K629" s="33">
        <f t="shared" si="243"/>
        <v>47.643999999999998</v>
      </c>
      <c r="L629" s="33">
        <v>505</v>
      </c>
      <c r="M629" s="33">
        <v>518</v>
      </c>
      <c r="N629" s="33">
        <v>459</v>
      </c>
      <c r="O629" s="33">
        <v>434</v>
      </c>
      <c r="P629" s="42">
        <v>339</v>
      </c>
      <c r="Q629" s="43">
        <v>323</v>
      </c>
      <c r="R629" s="40">
        <f t="shared" si="245"/>
        <v>518</v>
      </c>
      <c r="S629" s="34">
        <f t="shared" si="246"/>
        <v>38.799999999999997</v>
      </c>
      <c r="T629" s="43">
        <v>6392700</v>
      </c>
      <c r="U629" s="43">
        <v>25313862</v>
      </c>
      <c r="V629" s="54">
        <f t="shared" si="247"/>
        <v>25.253751999999999</v>
      </c>
      <c r="W629" s="32">
        <v>89</v>
      </c>
      <c r="X629">
        <v>328</v>
      </c>
      <c r="Y629">
        <f t="shared" si="248"/>
        <v>27.13</v>
      </c>
      <c r="Z629" s="46">
        <v>306800</v>
      </c>
      <c r="AA629" s="41">
        <v>175007</v>
      </c>
      <c r="AB629" s="33">
        <f t="shared" si="249"/>
        <v>0.42007800000000001</v>
      </c>
      <c r="AC629" s="33" t="str">
        <f t="shared" si="250"/>
        <v/>
      </c>
      <c r="AD629" s="33" t="str">
        <f t="shared" si="251"/>
        <v/>
      </c>
      <c r="AE629" s="62">
        <f t="shared" si="252"/>
        <v>748.91346666087031</v>
      </c>
      <c r="AF629" s="62">
        <f t="shared" si="253"/>
        <v>0</v>
      </c>
      <c r="AG629" s="62">
        <f t="shared" si="254"/>
        <v>0</v>
      </c>
      <c r="AH629" s="62" t="str">
        <f t="shared" si="255"/>
        <v/>
      </c>
      <c r="AI629" s="33" t="str">
        <f t="shared" si="256"/>
        <v/>
      </c>
      <c r="AJ629" s="33" t="str">
        <f t="shared" si="257"/>
        <v/>
      </c>
      <c r="AK629" s="34">
        <f t="shared" si="258"/>
        <v>748.91</v>
      </c>
      <c r="AL629" s="34">
        <f t="shared" si="259"/>
        <v>797.58</v>
      </c>
      <c r="AM629" s="32">
        <f t="shared" si="260"/>
        <v>123953</v>
      </c>
      <c r="AN629" s="35">
        <f t="shared" si="261"/>
        <v>5.3758495219872974E-3</v>
      </c>
      <c r="AO629" s="32">
        <f t="shared" si="262"/>
        <v>98.351167004757599</v>
      </c>
      <c r="AP629" s="32">
        <f t="shared" si="263"/>
        <v>105756</v>
      </c>
      <c r="AQ629" s="32">
        <f t="shared" si="264"/>
        <v>3170</v>
      </c>
      <c r="AR629" s="32">
        <f t="shared" si="265"/>
        <v>8750.35</v>
      </c>
      <c r="AS629" s="32">
        <f t="shared" si="266"/>
        <v>102488</v>
      </c>
      <c r="AT629" s="36">
        <f t="shared" si="267"/>
        <v>105756</v>
      </c>
      <c r="AU629" s="33"/>
      <c r="AV629" s="33">
        <f t="shared" si="268"/>
        <v>1</v>
      </c>
      <c r="AX629">
        <v>105658</v>
      </c>
      <c r="AY629" s="71">
        <f t="shared" si="269"/>
        <v>9.2752086921955748E-4</v>
      </c>
    </row>
    <row r="630" spans="1:51" ht="15" customHeight="1" x14ac:dyDescent="0.25">
      <c r="A630">
        <v>64</v>
      </c>
      <c r="B630">
        <v>1200</v>
      </c>
      <c r="C630" t="s">
        <v>2285</v>
      </c>
      <c r="D630" t="s">
        <v>2286</v>
      </c>
      <c r="E630" s="39" t="s">
        <v>689</v>
      </c>
      <c r="F630" s="32">
        <v>19855</v>
      </c>
      <c r="G630" s="43">
        <v>80</v>
      </c>
      <c r="H630" s="47">
        <f t="shared" si="244"/>
        <v>1.9030899869919435</v>
      </c>
      <c r="I630">
        <v>11</v>
      </c>
      <c r="J630">
        <v>32</v>
      </c>
      <c r="K630" s="33">
        <f t="shared" si="243"/>
        <v>34.375</v>
      </c>
      <c r="L630" s="33">
        <v>132</v>
      </c>
      <c r="M630" s="33">
        <v>90</v>
      </c>
      <c r="N630" s="33">
        <v>87</v>
      </c>
      <c r="O630" s="33">
        <v>77</v>
      </c>
      <c r="P630" s="42">
        <v>86</v>
      </c>
      <c r="Q630" s="43">
        <v>82</v>
      </c>
      <c r="R630" s="40">
        <f t="shared" si="245"/>
        <v>132</v>
      </c>
      <c r="S630" s="34">
        <f t="shared" si="246"/>
        <v>39.39</v>
      </c>
      <c r="T630" s="43">
        <v>113100</v>
      </c>
      <c r="U630" s="43">
        <v>7592050</v>
      </c>
      <c r="V630" s="54">
        <f t="shared" si="247"/>
        <v>1.489716</v>
      </c>
      <c r="W630" s="32">
        <v>11</v>
      </c>
      <c r="X630">
        <v>103</v>
      </c>
      <c r="Y630">
        <f t="shared" si="248"/>
        <v>10.68</v>
      </c>
      <c r="Z630" s="46">
        <v>61490</v>
      </c>
      <c r="AA630" s="41">
        <v>40000</v>
      </c>
      <c r="AB630" s="33">
        <f t="shared" si="249"/>
        <v>0.42007800000000001</v>
      </c>
      <c r="AC630" s="33" t="str">
        <f t="shared" si="250"/>
        <v/>
      </c>
      <c r="AD630" s="33" t="str">
        <f t="shared" si="251"/>
        <v/>
      </c>
      <c r="AE630" s="62">
        <f t="shared" si="252"/>
        <v>616.83580705681948</v>
      </c>
      <c r="AF630" s="62">
        <f t="shared" si="253"/>
        <v>0</v>
      </c>
      <c r="AG630" s="62">
        <f t="shared" si="254"/>
        <v>0</v>
      </c>
      <c r="AH630" s="62" t="str">
        <f t="shared" si="255"/>
        <v/>
      </c>
      <c r="AI630" s="33" t="str">
        <f t="shared" si="256"/>
        <v/>
      </c>
      <c r="AJ630" s="33" t="str">
        <f t="shared" si="257"/>
        <v/>
      </c>
      <c r="AK630" s="34">
        <f t="shared" si="258"/>
        <v>616.84</v>
      </c>
      <c r="AL630" s="34">
        <f t="shared" si="259"/>
        <v>656.93</v>
      </c>
      <c r="AM630" s="32">
        <f t="shared" si="260"/>
        <v>26724</v>
      </c>
      <c r="AN630" s="35">
        <f t="shared" si="261"/>
        <v>5.3758495219872974E-3</v>
      </c>
      <c r="AO630" s="32">
        <f t="shared" si="262"/>
        <v>36.926710366530749</v>
      </c>
      <c r="AP630" s="32">
        <f t="shared" si="263"/>
        <v>19892</v>
      </c>
      <c r="AQ630" s="32">
        <f t="shared" si="264"/>
        <v>800</v>
      </c>
      <c r="AR630" s="32">
        <f t="shared" si="265"/>
        <v>2000</v>
      </c>
      <c r="AS630" s="32">
        <f t="shared" si="266"/>
        <v>19055</v>
      </c>
      <c r="AT630" s="36">
        <f t="shared" si="267"/>
        <v>19892</v>
      </c>
      <c r="AU630" s="33"/>
      <c r="AV630" s="33">
        <f t="shared" si="268"/>
        <v>1</v>
      </c>
      <c r="AX630">
        <v>19855</v>
      </c>
      <c r="AY630" s="71">
        <f t="shared" si="269"/>
        <v>1.8635104507680686E-3</v>
      </c>
    </row>
    <row r="631" spans="1:51" ht="15" customHeight="1" x14ac:dyDescent="0.25">
      <c r="A631">
        <v>64</v>
      </c>
      <c r="B631">
        <v>1300</v>
      </c>
      <c r="C631" t="s">
        <v>2471</v>
      </c>
      <c r="D631" t="s">
        <v>2472</v>
      </c>
      <c r="E631" s="39" t="s">
        <v>782</v>
      </c>
      <c r="F631" s="32">
        <v>93063</v>
      </c>
      <c r="G631" s="43">
        <v>270</v>
      </c>
      <c r="H631" s="47">
        <f t="shared" si="244"/>
        <v>2.4313637641589874</v>
      </c>
      <c r="I631">
        <v>36</v>
      </c>
      <c r="J631">
        <v>131</v>
      </c>
      <c r="K631" s="33">
        <f t="shared" si="243"/>
        <v>27.480900000000002</v>
      </c>
      <c r="L631" s="33">
        <v>330</v>
      </c>
      <c r="M631" s="33">
        <v>360</v>
      </c>
      <c r="N631" s="33">
        <v>302</v>
      </c>
      <c r="O631" s="33">
        <v>339</v>
      </c>
      <c r="P631" s="42">
        <v>319</v>
      </c>
      <c r="Q631" s="43">
        <v>276</v>
      </c>
      <c r="R631" s="40">
        <f t="shared" si="245"/>
        <v>360</v>
      </c>
      <c r="S631" s="34">
        <f t="shared" si="246"/>
        <v>25</v>
      </c>
      <c r="T631" s="43">
        <v>5426600</v>
      </c>
      <c r="U631" s="43">
        <v>17438620</v>
      </c>
      <c r="V631" s="54">
        <f t="shared" si="247"/>
        <v>31.118288</v>
      </c>
      <c r="W631" s="32">
        <v>45</v>
      </c>
      <c r="X631">
        <v>311</v>
      </c>
      <c r="Y631">
        <f t="shared" si="248"/>
        <v>14.47</v>
      </c>
      <c r="Z631" s="46">
        <v>234734</v>
      </c>
      <c r="AA631" s="41">
        <v>199002</v>
      </c>
      <c r="AB631" s="33">
        <f t="shared" si="249"/>
        <v>0.42007800000000001</v>
      </c>
      <c r="AC631" s="33" t="str">
        <f t="shared" si="250"/>
        <v/>
      </c>
      <c r="AD631" s="33" t="str">
        <f t="shared" si="251"/>
        <v/>
      </c>
      <c r="AE631" s="62">
        <f t="shared" si="252"/>
        <v>733.51933413614461</v>
      </c>
      <c r="AF631" s="62">
        <f t="shared" si="253"/>
        <v>0</v>
      </c>
      <c r="AG631" s="62">
        <f t="shared" si="254"/>
        <v>0</v>
      </c>
      <c r="AH631" s="62" t="str">
        <f t="shared" si="255"/>
        <v/>
      </c>
      <c r="AI631" s="33" t="str">
        <f t="shared" si="256"/>
        <v/>
      </c>
      <c r="AJ631" s="33" t="str">
        <f t="shared" si="257"/>
        <v/>
      </c>
      <c r="AK631" s="34">
        <f t="shared" si="258"/>
        <v>733.52</v>
      </c>
      <c r="AL631" s="34">
        <f t="shared" si="259"/>
        <v>781.19</v>
      </c>
      <c r="AM631" s="32">
        <f t="shared" si="260"/>
        <v>112315</v>
      </c>
      <c r="AN631" s="35">
        <f t="shared" si="261"/>
        <v>5.3758495219872974E-3</v>
      </c>
      <c r="AO631" s="32">
        <f t="shared" si="262"/>
        <v>103.49585499729945</v>
      </c>
      <c r="AP631" s="32">
        <f t="shared" si="263"/>
        <v>93166</v>
      </c>
      <c r="AQ631" s="32">
        <f t="shared" si="264"/>
        <v>2700</v>
      </c>
      <c r="AR631" s="32">
        <f t="shared" si="265"/>
        <v>9950.1</v>
      </c>
      <c r="AS631" s="32">
        <f t="shared" si="266"/>
        <v>90363</v>
      </c>
      <c r="AT631" s="36">
        <f t="shared" si="267"/>
        <v>93166</v>
      </c>
      <c r="AU631" s="33"/>
      <c r="AV631" s="33">
        <f t="shared" si="268"/>
        <v>1</v>
      </c>
      <c r="AX631">
        <v>93063</v>
      </c>
      <c r="AY631" s="71">
        <f t="shared" si="269"/>
        <v>1.1067771294714333E-3</v>
      </c>
    </row>
    <row r="632" spans="1:51" ht="15" customHeight="1" x14ac:dyDescent="0.25">
      <c r="A632">
        <v>64</v>
      </c>
      <c r="B632">
        <v>1400</v>
      </c>
      <c r="C632" t="s">
        <v>2485</v>
      </c>
      <c r="D632" t="s">
        <v>2486</v>
      </c>
      <c r="E632" s="39" t="s">
        <v>789</v>
      </c>
      <c r="F632" s="32">
        <v>270354</v>
      </c>
      <c r="G632" s="43">
        <v>756</v>
      </c>
      <c r="H632" s="47">
        <f t="shared" si="244"/>
        <v>2.8785217955012063</v>
      </c>
      <c r="I632">
        <v>36</v>
      </c>
      <c r="J632">
        <v>273</v>
      </c>
      <c r="K632" s="33">
        <f t="shared" si="243"/>
        <v>13.186800000000002</v>
      </c>
      <c r="L632" s="33">
        <v>738</v>
      </c>
      <c r="M632" s="33">
        <v>745</v>
      </c>
      <c r="N632" s="33">
        <v>684</v>
      </c>
      <c r="O632" s="33">
        <v>643</v>
      </c>
      <c r="P632" s="42">
        <v>696</v>
      </c>
      <c r="Q632" s="43">
        <v>739</v>
      </c>
      <c r="R632" s="40">
        <f t="shared" si="245"/>
        <v>745</v>
      </c>
      <c r="S632" s="34">
        <f t="shared" si="246"/>
        <v>0</v>
      </c>
      <c r="T632" s="43">
        <v>9226600</v>
      </c>
      <c r="U632" s="43">
        <v>50415445</v>
      </c>
      <c r="V632" s="54">
        <f t="shared" si="247"/>
        <v>18.301138000000002</v>
      </c>
      <c r="W632" s="32">
        <v>149</v>
      </c>
      <c r="X632">
        <v>598</v>
      </c>
      <c r="Y632">
        <f t="shared" si="248"/>
        <v>24.92</v>
      </c>
      <c r="Z632" s="46">
        <v>548732</v>
      </c>
      <c r="AA632" s="41">
        <v>521452</v>
      </c>
      <c r="AB632" s="33">
        <f t="shared" si="249"/>
        <v>0.42007800000000001</v>
      </c>
      <c r="AC632" s="33" t="str">
        <f t="shared" si="250"/>
        <v/>
      </c>
      <c r="AD632" s="33" t="str">
        <f t="shared" si="251"/>
        <v/>
      </c>
      <c r="AE632" s="62">
        <f t="shared" si="252"/>
        <v>832.28625862491992</v>
      </c>
      <c r="AF632" s="62">
        <f t="shared" si="253"/>
        <v>0</v>
      </c>
      <c r="AG632" s="62">
        <f t="shared" si="254"/>
        <v>0</v>
      </c>
      <c r="AH632" s="62" t="str">
        <f t="shared" si="255"/>
        <v/>
      </c>
      <c r="AI632" s="33" t="str">
        <f t="shared" si="256"/>
        <v/>
      </c>
      <c r="AJ632" s="33" t="str">
        <f t="shared" si="257"/>
        <v/>
      </c>
      <c r="AK632" s="34">
        <f t="shared" si="258"/>
        <v>832.29</v>
      </c>
      <c r="AL632" s="34">
        <f t="shared" si="259"/>
        <v>886.38</v>
      </c>
      <c r="AM632" s="32">
        <f t="shared" si="260"/>
        <v>439593</v>
      </c>
      <c r="AN632" s="35">
        <f t="shared" si="261"/>
        <v>5.3758495219872974E-3</v>
      </c>
      <c r="AO632" s="32">
        <f t="shared" si="262"/>
        <v>909.8033972516082</v>
      </c>
      <c r="AP632" s="32">
        <f t="shared" si="263"/>
        <v>271264</v>
      </c>
      <c r="AQ632" s="32">
        <f t="shared" si="264"/>
        <v>7560</v>
      </c>
      <c r="AR632" s="32">
        <f t="shared" si="265"/>
        <v>26072.600000000002</v>
      </c>
      <c r="AS632" s="32">
        <f t="shared" si="266"/>
        <v>262794</v>
      </c>
      <c r="AT632" s="36">
        <f t="shared" si="267"/>
        <v>271264</v>
      </c>
      <c r="AU632" s="33"/>
      <c r="AV632" s="33">
        <f t="shared" si="268"/>
        <v>1</v>
      </c>
      <c r="AX632">
        <v>270354</v>
      </c>
      <c r="AY632" s="71">
        <f t="shared" si="269"/>
        <v>3.3659572264512455E-3</v>
      </c>
    </row>
    <row r="633" spans="1:51" ht="15" customHeight="1" x14ac:dyDescent="0.25">
      <c r="A633">
        <v>64</v>
      </c>
      <c r="B633">
        <v>1500</v>
      </c>
      <c r="C633" t="s">
        <v>2499</v>
      </c>
      <c r="D633" t="s">
        <v>2500</v>
      </c>
      <c r="E633" s="39" t="s">
        <v>796</v>
      </c>
      <c r="F633" s="32">
        <v>335524</v>
      </c>
      <c r="G633" s="43">
        <v>737</v>
      </c>
      <c r="H633" s="47">
        <f t="shared" si="244"/>
        <v>2.8674674878590514</v>
      </c>
      <c r="I633">
        <v>88</v>
      </c>
      <c r="J633">
        <v>380</v>
      </c>
      <c r="K633" s="33">
        <f t="shared" si="243"/>
        <v>23.157900000000001</v>
      </c>
      <c r="L633" s="33">
        <v>756</v>
      </c>
      <c r="M633" s="33">
        <v>753</v>
      </c>
      <c r="N633" s="33">
        <v>625</v>
      </c>
      <c r="O633" s="33">
        <v>599</v>
      </c>
      <c r="P633" s="42">
        <v>871</v>
      </c>
      <c r="Q633" s="43">
        <v>751</v>
      </c>
      <c r="R633" s="40">
        <f t="shared" si="245"/>
        <v>871</v>
      </c>
      <c r="S633" s="34">
        <f t="shared" si="246"/>
        <v>15.38</v>
      </c>
      <c r="T633" s="43">
        <v>11009200</v>
      </c>
      <c r="U633" s="43">
        <v>33492026</v>
      </c>
      <c r="V633" s="54">
        <f t="shared" si="247"/>
        <v>32.871108</v>
      </c>
      <c r="W633" s="32">
        <v>155</v>
      </c>
      <c r="X633">
        <v>719</v>
      </c>
      <c r="Y633">
        <f t="shared" si="248"/>
        <v>21.56</v>
      </c>
      <c r="Z633" s="46">
        <v>438616</v>
      </c>
      <c r="AA633" s="41">
        <v>337057</v>
      </c>
      <c r="AB633" s="33">
        <f t="shared" si="249"/>
        <v>0.42007800000000001</v>
      </c>
      <c r="AC633" s="33" t="str">
        <f t="shared" si="250"/>
        <v/>
      </c>
      <c r="AD633" s="33" t="str">
        <f t="shared" si="251"/>
        <v/>
      </c>
      <c r="AE633" s="62">
        <f t="shared" si="252"/>
        <v>829.84461631584372</v>
      </c>
      <c r="AF633" s="62">
        <f t="shared" si="253"/>
        <v>0</v>
      </c>
      <c r="AG633" s="62">
        <f t="shared" si="254"/>
        <v>0</v>
      </c>
      <c r="AH633" s="62" t="str">
        <f t="shared" si="255"/>
        <v/>
      </c>
      <c r="AI633" s="33" t="str">
        <f t="shared" si="256"/>
        <v/>
      </c>
      <c r="AJ633" s="33" t="str">
        <f t="shared" si="257"/>
        <v/>
      </c>
      <c r="AK633" s="34">
        <f t="shared" si="258"/>
        <v>829.84</v>
      </c>
      <c r="AL633" s="34">
        <f t="shared" si="259"/>
        <v>883.77</v>
      </c>
      <c r="AM633" s="32">
        <f t="shared" si="260"/>
        <v>467086</v>
      </c>
      <c r="AN633" s="35">
        <f t="shared" si="261"/>
        <v>5.3758495219872974E-3</v>
      </c>
      <c r="AO633" s="32">
        <f t="shared" si="262"/>
        <v>707.25751481169277</v>
      </c>
      <c r="AP633" s="32">
        <f t="shared" si="263"/>
        <v>336231</v>
      </c>
      <c r="AQ633" s="32">
        <f t="shared" si="264"/>
        <v>7370</v>
      </c>
      <c r="AR633" s="32">
        <f t="shared" si="265"/>
        <v>16852.850000000002</v>
      </c>
      <c r="AS633" s="32">
        <f t="shared" si="266"/>
        <v>328154</v>
      </c>
      <c r="AT633" s="36">
        <f t="shared" si="267"/>
        <v>336231</v>
      </c>
      <c r="AU633" s="33"/>
      <c r="AV633" s="33">
        <f t="shared" si="268"/>
        <v>1</v>
      </c>
      <c r="AX633">
        <v>335524</v>
      </c>
      <c r="AY633" s="71">
        <f t="shared" si="269"/>
        <v>2.1071517983810399E-3</v>
      </c>
    </row>
    <row r="634" spans="1:51" ht="15" customHeight="1" x14ac:dyDescent="0.25">
      <c r="A634">
        <v>64</v>
      </c>
      <c r="B634">
        <v>1600</v>
      </c>
      <c r="C634" t="s">
        <v>2507</v>
      </c>
      <c r="D634" t="s">
        <v>2508</v>
      </c>
      <c r="E634" s="39" t="s">
        <v>800</v>
      </c>
      <c r="F634" s="32">
        <v>21983</v>
      </c>
      <c r="G634" s="43">
        <v>87</v>
      </c>
      <c r="H634" s="47">
        <f t="shared" si="244"/>
        <v>1.9395192526186185</v>
      </c>
      <c r="I634">
        <v>20</v>
      </c>
      <c r="J634">
        <v>56</v>
      </c>
      <c r="K634" s="33">
        <f t="shared" si="243"/>
        <v>35.714300000000001</v>
      </c>
      <c r="L634" s="33">
        <v>124</v>
      </c>
      <c r="M634" s="33">
        <v>118</v>
      </c>
      <c r="N634" s="33">
        <v>103</v>
      </c>
      <c r="O634" s="33">
        <v>103</v>
      </c>
      <c r="P634" s="42">
        <v>84</v>
      </c>
      <c r="Q634" s="43">
        <v>72</v>
      </c>
      <c r="R634" s="40">
        <f t="shared" si="245"/>
        <v>124</v>
      </c>
      <c r="S634" s="34">
        <f t="shared" si="246"/>
        <v>29.84</v>
      </c>
      <c r="T634" s="43">
        <v>599200</v>
      </c>
      <c r="U634" s="43">
        <v>4740287</v>
      </c>
      <c r="V634" s="54">
        <f t="shared" si="247"/>
        <v>12.640585</v>
      </c>
      <c r="W634" s="32">
        <v>30</v>
      </c>
      <c r="X634">
        <v>79</v>
      </c>
      <c r="Y634">
        <f t="shared" si="248"/>
        <v>37.97</v>
      </c>
      <c r="Z634" s="46">
        <v>54581</v>
      </c>
      <c r="AA634" s="41">
        <v>60502</v>
      </c>
      <c r="AB634" s="33">
        <f t="shared" si="249"/>
        <v>0.42007800000000001</v>
      </c>
      <c r="AC634" s="33" t="str">
        <f t="shared" si="250"/>
        <v/>
      </c>
      <c r="AD634" s="33" t="str">
        <f t="shared" si="251"/>
        <v/>
      </c>
      <c r="AE634" s="62">
        <f t="shared" si="252"/>
        <v>624.88219396064255</v>
      </c>
      <c r="AF634" s="62">
        <f t="shared" si="253"/>
        <v>0</v>
      </c>
      <c r="AG634" s="62">
        <f t="shared" si="254"/>
        <v>0</v>
      </c>
      <c r="AH634" s="62" t="str">
        <f t="shared" si="255"/>
        <v/>
      </c>
      <c r="AI634" s="33" t="str">
        <f t="shared" si="256"/>
        <v/>
      </c>
      <c r="AJ634" s="33" t="str">
        <f t="shared" si="257"/>
        <v/>
      </c>
      <c r="AK634" s="34">
        <f t="shared" si="258"/>
        <v>624.88</v>
      </c>
      <c r="AL634" s="34">
        <f t="shared" si="259"/>
        <v>665.49</v>
      </c>
      <c r="AM634" s="32">
        <f t="shared" si="260"/>
        <v>34969</v>
      </c>
      <c r="AN634" s="35">
        <f t="shared" si="261"/>
        <v>5.3758495219872974E-3</v>
      </c>
      <c r="AO634" s="32">
        <f t="shared" si="262"/>
        <v>69.810781892527046</v>
      </c>
      <c r="AP634" s="32">
        <f t="shared" si="263"/>
        <v>22053</v>
      </c>
      <c r="AQ634" s="32">
        <f t="shared" si="264"/>
        <v>870</v>
      </c>
      <c r="AR634" s="32">
        <f t="shared" si="265"/>
        <v>3025.1000000000004</v>
      </c>
      <c r="AS634" s="32">
        <f t="shared" si="266"/>
        <v>21113</v>
      </c>
      <c r="AT634" s="36">
        <f t="shared" si="267"/>
        <v>22053</v>
      </c>
      <c r="AU634" s="33"/>
      <c r="AV634" s="33">
        <f t="shared" si="268"/>
        <v>1</v>
      </c>
      <c r="AX634">
        <v>21983</v>
      </c>
      <c r="AY634" s="71">
        <f t="shared" si="269"/>
        <v>3.1842787608606649E-3</v>
      </c>
    </row>
    <row r="635" spans="1:51" ht="15" customHeight="1" x14ac:dyDescent="0.25">
      <c r="A635">
        <v>65</v>
      </c>
      <c r="B635">
        <v>100</v>
      </c>
      <c r="C635" t="s">
        <v>1039</v>
      </c>
      <c r="D635" t="s">
        <v>1040</v>
      </c>
      <c r="E635" s="39" t="s">
        <v>69</v>
      </c>
      <c r="F635" s="32">
        <v>438567</v>
      </c>
      <c r="G635" s="43">
        <v>991</v>
      </c>
      <c r="H635" s="47">
        <f t="shared" si="244"/>
        <v>2.9960736544852753</v>
      </c>
      <c r="I635">
        <v>143</v>
      </c>
      <c r="J635">
        <v>496</v>
      </c>
      <c r="K635" s="33">
        <f t="shared" si="243"/>
        <v>28.8306</v>
      </c>
      <c r="L635" s="33">
        <v>1309</v>
      </c>
      <c r="M635" s="33">
        <v>1372</v>
      </c>
      <c r="N635" s="33">
        <v>1326</v>
      </c>
      <c r="O635" s="33">
        <v>1195</v>
      </c>
      <c r="P635" s="40">
        <v>1042</v>
      </c>
      <c r="Q635" s="43">
        <v>1005</v>
      </c>
      <c r="R635" s="40">
        <f t="shared" si="245"/>
        <v>1372</v>
      </c>
      <c r="S635" s="34">
        <f t="shared" si="246"/>
        <v>27.77</v>
      </c>
      <c r="T635" s="43">
        <v>9882300</v>
      </c>
      <c r="U635" s="43">
        <v>72314552</v>
      </c>
      <c r="V635" s="54">
        <f t="shared" si="247"/>
        <v>13.665713999999999</v>
      </c>
      <c r="W635" s="32">
        <v>230</v>
      </c>
      <c r="X635">
        <v>964</v>
      </c>
      <c r="Y635">
        <f t="shared" si="248"/>
        <v>23.86</v>
      </c>
      <c r="Z635" s="46">
        <v>783081</v>
      </c>
      <c r="AA635" s="41">
        <v>685238</v>
      </c>
      <c r="AB635" s="33">
        <f t="shared" si="249"/>
        <v>0.42007800000000001</v>
      </c>
      <c r="AC635" s="33" t="str">
        <f t="shared" si="250"/>
        <v/>
      </c>
      <c r="AD635" s="33" t="str">
        <f t="shared" si="251"/>
        <v/>
      </c>
      <c r="AE635" s="62">
        <f t="shared" si="252"/>
        <v>858.2507605817442</v>
      </c>
      <c r="AF635" s="62">
        <f t="shared" si="253"/>
        <v>0</v>
      </c>
      <c r="AG635" s="62">
        <f t="shared" si="254"/>
        <v>0</v>
      </c>
      <c r="AH635" s="62" t="str">
        <f t="shared" si="255"/>
        <v/>
      </c>
      <c r="AI635" s="33" t="str">
        <f t="shared" si="256"/>
        <v/>
      </c>
      <c r="AJ635" s="33" t="str">
        <f t="shared" si="257"/>
        <v/>
      </c>
      <c r="AK635" s="34">
        <f t="shared" si="258"/>
        <v>858.25</v>
      </c>
      <c r="AL635" s="34">
        <f t="shared" si="259"/>
        <v>914.03</v>
      </c>
      <c r="AM635" s="32">
        <f t="shared" si="260"/>
        <v>576849</v>
      </c>
      <c r="AN635" s="35">
        <f t="shared" si="261"/>
        <v>5.3758495219872974E-3</v>
      </c>
      <c r="AO635" s="32">
        <f t="shared" si="262"/>
        <v>743.38322359944743</v>
      </c>
      <c r="AP635" s="32">
        <f t="shared" si="263"/>
        <v>439310</v>
      </c>
      <c r="AQ635" s="32">
        <f t="shared" si="264"/>
        <v>9910</v>
      </c>
      <c r="AR635" s="32">
        <f t="shared" si="265"/>
        <v>34261.9</v>
      </c>
      <c r="AS635" s="32">
        <f t="shared" si="266"/>
        <v>428657</v>
      </c>
      <c r="AT635" s="36">
        <f t="shared" si="267"/>
        <v>439310</v>
      </c>
      <c r="AU635" s="33"/>
      <c r="AV635" s="33">
        <f t="shared" si="268"/>
        <v>1</v>
      </c>
      <c r="AX635">
        <v>438567</v>
      </c>
      <c r="AY635" s="71">
        <f t="shared" si="269"/>
        <v>1.6941539149092385E-3</v>
      </c>
    </row>
    <row r="636" spans="1:51" ht="15" customHeight="1" x14ac:dyDescent="0.25">
      <c r="A636">
        <v>65</v>
      </c>
      <c r="B636">
        <v>200</v>
      </c>
      <c r="C636" t="s">
        <v>1113</v>
      </c>
      <c r="D636" t="s">
        <v>1114</v>
      </c>
      <c r="E636" s="39" t="s">
        <v>106</v>
      </c>
      <c r="F636" s="32">
        <v>267668</v>
      </c>
      <c r="G636" s="43">
        <v>651</v>
      </c>
      <c r="H636" s="47">
        <f t="shared" si="244"/>
        <v>2.8135809885681922</v>
      </c>
      <c r="I636">
        <v>51</v>
      </c>
      <c r="J636">
        <v>285</v>
      </c>
      <c r="K636" s="33">
        <f t="shared" si="243"/>
        <v>17.8947</v>
      </c>
      <c r="L636" s="33">
        <v>758</v>
      </c>
      <c r="M636" s="33">
        <v>782</v>
      </c>
      <c r="N636" s="33">
        <v>734</v>
      </c>
      <c r="O636" s="33">
        <v>768</v>
      </c>
      <c r="P636" s="42">
        <v>733</v>
      </c>
      <c r="Q636" s="43">
        <v>660</v>
      </c>
      <c r="R636" s="40">
        <f t="shared" si="245"/>
        <v>782</v>
      </c>
      <c r="S636" s="34">
        <f t="shared" si="246"/>
        <v>16.75</v>
      </c>
      <c r="T636" s="43">
        <v>7982900</v>
      </c>
      <c r="U636" s="43">
        <v>39111187</v>
      </c>
      <c r="V636" s="54">
        <f t="shared" si="247"/>
        <v>20.410784</v>
      </c>
      <c r="W636" s="32">
        <v>191</v>
      </c>
      <c r="X636">
        <v>664</v>
      </c>
      <c r="Y636">
        <f t="shared" si="248"/>
        <v>28.77</v>
      </c>
      <c r="Z636" s="46">
        <v>440851</v>
      </c>
      <c r="AA636" s="41">
        <v>862967</v>
      </c>
      <c r="AB636" s="33">
        <f t="shared" si="249"/>
        <v>0.42007800000000001</v>
      </c>
      <c r="AC636" s="33" t="str">
        <f t="shared" si="250"/>
        <v/>
      </c>
      <c r="AD636" s="33" t="str">
        <f t="shared" si="251"/>
        <v/>
      </c>
      <c r="AE636" s="62">
        <f t="shared" si="252"/>
        <v>817.94232801197654</v>
      </c>
      <c r="AF636" s="62">
        <f t="shared" si="253"/>
        <v>0</v>
      </c>
      <c r="AG636" s="62">
        <f t="shared" si="254"/>
        <v>0</v>
      </c>
      <c r="AH636" s="62" t="str">
        <f t="shared" si="255"/>
        <v/>
      </c>
      <c r="AI636" s="33" t="str">
        <f t="shared" si="256"/>
        <v/>
      </c>
      <c r="AJ636" s="33" t="str">
        <f t="shared" si="257"/>
        <v/>
      </c>
      <c r="AK636" s="34">
        <f t="shared" si="258"/>
        <v>817.94</v>
      </c>
      <c r="AL636" s="34">
        <f t="shared" si="259"/>
        <v>871.1</v>
      </c>
      <c r="AM636" s="32">
        <f t="shared" si="260"/>
        <v>381894</v>
      </c>
      <c r="AN636" s="35">
        <f t="shared" si="261"/>
        <v>5.3758495219872974E-3</v>
      </c>
      <c r="AO636" s="32">
        <f t="shared" si="262"/>
        <v>614.06178749852108</v>
      </c>
      <c r="AP636" s="32">
        <f t="shared" si="263"/>
        <v>268282</v>
      </c>
      <c r="AQ636" s="32">
        <f t="shared" si="264"/>
        <v>6510</v>
      </c>
      <c r="AR636" s="32">
        <f t="shared" si="265"/>
        <v>43148.350000000006</v>
      </c>
      <c r="AS636" s="32">
        <f t="shared" si="266"/>
        <v>261158</v>
      </c>
      <c r="AT636" s="36">
        <f t="shared" si="267"/>
        <v>268282</v>
      </c>
      <c r="AU636" s="33"/>
      <c r="AV636" s="33">
        <f t="shared" si="268"/>
        <v>1</v>
      </c>
      <c r="AX636">
        <v>267668</v>
      </c>
      <c r="AY636" s="71">
        <f t="shared" si="269"/>
        <v>2.2938864563563817E-3</v>
      </c>
    </row>
    <row r="637" spans="1:51" ht="15" customHeight="1" x14ac:dyDescent="0.25">
      <c r="A637">
        <v>65</v>
      </c>
      <c r="B637">
        <v>300</v>
      </c>
      <c r="C637" t="s">
        <v>1269</v>
      </c>
      <c r="D637" t="s">
        <v>1270</v>
      </c>
      <c r="E637" s="39" t="s">
        <v>183</v>
      </c>
      <c r="F637" s="32">
        <v>165053</v>
      </c>
      <c r="G637" s="43">
        <v>450</v>
      </c>
      <c r="H637" s="47">
        <f t="shared" si="244"/>
        <v>2.6532125137753435</v>
      </c>
      <c r="I637">
        <v>48</v>
      </c>
      <c r="J637">
        <v>225</v>
      </c>
      <c r="K637" s="33">
        <f t="shared" si="243"/>
        <v>21.333300000000001</v>
      </c>
      <c r="L637" s="33">
        <v>497</v>
      </c>
      <c r="M637" s="33">
        <v>590</v>
      </c>
      <c r="N637" s="33">
        <v>562</v>
      </c>
      <c r="O637" s="33">
        <v>529</v>
      </c>
      <c r="P637" s="42">
        <v>505</v>
      </c>
      <c r="Q637" s="43">
        <v>458</v>
      </c>
      <c r="R637" s="40">
        <f t="shared" si="245"/>
        <v>590</v>
      </c>
      <c r="S637" s="34">
        <f t="shared" si="246"/>
        <v>23.73</v>
      </c>
      <c r="T637" s="43">
        <v>12576400</v>
      </c>
      <c r="U637" s="43">
        <v>32452166</v>
      </c>
      <c r="V637" s="54">
        <f t="shared" si="247"/>
        <v>38.753653999999997</v>
      </c>
      <c r="W637" s="32">
        <v>89</v>
      </c>
      <c r="X637">
        <v>489</v>
      </c>
      <c r="Y637">
        <f t="shared" si="248"/>
        <v>18.2</v>
      </c>
      <c r="Z637" s="46">
        <v>433237</v>
      </c>
      <c r="AA637" s="41">
        <v>398380</v>
      </c>
      <c r="AB637" s="33">
        <f t="shared" si="249"/>
        <v>0.42007800000000001</v>
      </c>
      <c r="AC637" s="33" t="str">
        <f t="shared" si="250"/>
        <v/>
      </c>
      <c r="AD637" s="33" t="str">
        <f t="shared" si="251"/>
        <v/>
      </c>
      <c r="AE637" s="62">
        <f t="shared" si="252"/>
        <v>782.52062040515659</v>
      </c>
      <c r="AF637" s="62">
        <f t="shared" si="253"/>
        <v>0</v>
      </c>
      <c r="AG637" s="62">
        <f t="shared" si="254"/>
        <v>0</v>
      </c>
      <c r="AH637" s="62" t="str">
        <f t="shared" si="255"/>
        <v/>
      </c>
      <c r="AI637" s="33" t="str">
        <f t="shared" si="256"/>
        <v/>
      </c>
      <c r="AJ637" s="33" t="str">
        <f t="shared" si="257"/>
        <v/>
      </c>
      <c r="AK637" s="34">
        <f t="shared" si="258"/>
        <v>782.52</v>
      </c>
      <c r="AL637" s="34">
        <f t="shared" si="259"/>
        <v>833.38</v>
      </c>
      <c r="AM637" s="32">
        <f t="shared" si="260"/>
        <v>193028</v>
      </c>
      <c r="AN637" s="35">
        <f t="shared" si="261"/>
        <v>5.3758495219872974E-3</v>
      </c>
      <c r="AO637" s="32">
        <f t="shared" si="262"/>
        <v>150.38939037759465</v>
      </c>
      <c r="AP637" s="32">
        <f t="shared" si="263"/>
        <v>165203</v>
      </c>
      <c r="AQ637" s="32">
        <f t="shared" si="264"/>
        <v>4500</v>
      </c>
      <c r="AR637" s="32">
        <f t="shared" si="265"/>
        <v>19919</v>
      </c>
      <c r="AS637" s="32">
        <f t="shared" si="266"/>
        <v>160553</v>
      </c>
      <c r="AT637" s="36">
        <f t="shared" si="267"/>
        <v>165203</v>
      </c>
      <c r="AU637" s="33"/>
      <c r="AV637" s="33">
        <f t="shared" si="268"/>
        <v>1</v>
      </c>
      <c r="AX637">
        <v>165053</v>
      </c>
      <c r="AY637" s="71">
        <f t="shared" si="269"/>
        <v>9.0879899183898502E-4</v>
      </c>
    </row>
    <row r="638" spans="1:51" ht="15" customHeight="1" x14ac:dyDescent="0.25">
      <c r="A638">
        <v>65</v>
      </c>
      <c r="B638">
        <v>400</v>
      </c>
      <c r="C638" t="s">
        <v>1411</v>
      </c>
      <c r="D638" t="s">
        <v>1412</v>
      </c>
      <c r="E638" s="39" t="s">
        <v>253</v>
      </c>
      <c r="F638" s="32">
        <v>544328</v>
      </c>
      <c r="G638" s="43">
        <v>1218</v>
      </c>
      <c r="H638" s="47">
        <f t="shared" si="244"/>
        <v>3.0856472882968564</v>
      </c>
      <c r="I638">
        <v>187</v>
      </c>
      <c r="J638">
        <v>448</v>
      </c>
      <c r="K638" s="33">
        <f t="shared" si="243"/>
        <v>41.741099999999996</v>
      </c>
      <c r="L638" s="33">
        <v>1432</v>
      </c>
      <c r="M638" s="33">
        <v>1405</v>
      </c>
      <c r="N638" s="33">
        <v>1276</v>
      </c>
      <c r="O638" s="33">
        <v>1295</v>
      </c>
      <c r="P638" s="40">
        <v>1235</v>
      </c>
      <c r="Q638" s="43">
        <v>1250</v>
      </c>
      <c r="R638" s="40">
        <f t="shared" si="245"/>
        <v>1432</v>
      </c>
      <c r="S638" s="34">
        <f t="shared" si="246"/>
        <v>14.94</v>
      </c>
      <c r="T638" s="43">
        <v>5942000</v>
      </c>
      <c r="U638" s="43">
        <v>56674979</v>
      </c>
      <c r="V638" s="54">
        <f t="shared" si="247"/>
        <v>10.484344</v>
      </c>
      <c r="W638" s="32">
        <v>249</v>
      </c>
      <c r="X638">
        <v>1134</v>
      </c>
      <c r="Y638">
        <f t="shared" si="248"/>
        <v>21.96</v>
      </c>
      <c r="Z638" s="46">
        <v>589864</v>
      </c>
      <c r="AA638" s="41">
        <v>530009</v>
      </c>
      <c r="AB638" s="33">
        <f t="shared" si="249"/>
        <v>0.42007800000000001</v>
      </c>
      <c r="AC638" s="33" t="str">
        <f t="shared" si="250"/>
        <v/>
      </c>
      <c r="AD638" s="33" t="str">
        <f t="shared" si="251"/>
        <v/>
      </c>
      <c r="AE638" s="62">
        <f t="shared" si="252"/>
        <v>878.03551609714475</v>
      </c>
      <c r="AF638" s="62">
        <f t="shared" si="253"/>
        <v>0</v>
      </c>
      <c r="AG638" s="62">
        <f t="shared" si="254"/>
        <v>0</v>
      </c>
      <c r="AH638" s="62" t="str">
        <f t="shared" si="255"/>
        <v/>
      </c>
      <c r="AI638" s="33" t="str">
        <f t="shared" si="256"/>
        <v/>
      </c>
      <c r="AJ638" s="33" t="str">
        <f t="shared" si="257"/>
        <v/>
      </c>
      <c r="AK638" s="34">
        <f t="shared" si="258"/>
        <v>878.04</v>
      </c>
      <c r="AL638" s="34">
        <f t="shared" si="259"/>
        <v>935.11</v>
      </c>
      <c r="AM638" s="32">
        <f t="shared" si="260"/>
        <v>891175</v>
      </c>
      <c r="AN638" s="35">
        <f t="shared" si="261"/>
        <v>5.3758495219872974E-3</v>
      </c>
      <c r="AO638" s="32">
        <f t="shared" si="262"/>
        <v>1864.5972791527281</v>
      </c>
      <c r="AP638" s="32">
        <f t="shared" si="263"/>
        <v>546193</v>
      </c>
      <c r="AQ638" s="32">
        <f t="shared" si="264"/>
        <v>12180</v>
      </c>
      <c r="AR638" s="32">
        <f t="shared" si="265"/>
        <v>26500.45</v>
      </c>
      <c r="AS638" s="32">
        <f t="shared" si="266"/>
        <v>532148</v>
      </c>
      <c r="AT638" s="36">
        <f t="shared" si="267"/>
        <v>546193</v>
      </c>
      <c r="AU638" s="33"/>
      <c r="AV638" s="33">
        <f t="shared" si="268"/>
        <v>1</v>
      </c>
      <c r="AX638">
        <v>544328</v>
      </c>
      <c r="AY638" s="71">
        <f t="shared" si="269"/>
        <v>3.4262430005437897E-3</v>
      </c>
    </row>
    <row r="639" spans="1:51" ht="15" customHeight="1" x14ac:dyDescent="0.25">
      <c r="A639">
        <v>65</v>
      </c>
      <c r="B639">
        <v>500</v>
      </c>
      <c r="C639" t="s">
        <v>1459</v>
      </c>
      <c r="D639" t="s">
        <v>1460</v>
      </c>
      <c r="E639" s="39" t="s">
        <v>277</v>
      </c>
      <c r="F639" s="32">
        <v>194388</v>
      </c>
      <c r="G639" s="43">
        <v>517</v>
      </c>
      <c r="H639" s="47">
        <f t="shared" si="244"/>
        <v>2.7134905430939424</v>
      </c>
      <c r="I639">
        <v>46</v>
      </c>
      <c r="J639">
        <v>201</v>
      </c>
      <c r="K639" s="33">
        <f t="shared" si="243"/>
        <v>22.8856</v>
      </c>
      <c r="L639" s="33">
        <v>557</v>
      </c>
      <c r="M639" s="33">
        <v>512</v>
      </c>
      <c r="N639" s="33">
        <v>441</v>
      </c>
      <c r="O639" s="33">
        <v>498</v>
      </c>
      <c r="P639" s="42">
        <v>510</v>
      </c>
      <c r="Q639" s="43">
        <v>493</v>
      </c>
      <c r="R639" s="40">
        <f t="shared" si="245"/>
        <v>557</v>
      </c>
      <c r="S639" s="34">
        <f t="shared" si="246"/>
        <v>7.18</v>
      </c>
      <c r="T639" s="43">
        <v>1423900</v>
      </c>
      <c r="U639" s="43">
        <v>18591359</v>
      </c>
      <c r="V639" s="54">
        <f t="shared" si="247"/>
        <v>7.6589340000000004</v>
      </c>
      <c r="W639" s="32">
        <v>109</v>
      </c>
      <c r="X639">
        <v>513</v>
      </c>
      <c r="Y639">
        <f t="shared" si="248"/>
        <v>21.25</v>
      </c>
      <c r="Z639" s="46">
        <v>197739</v>
      </c>
      <c r="AA639" s="41">
        <v>189488</v>
      </c>
      <c r="AB639" s="33">
        <f t="shared" si="249"/>
        <v>0.42007800000000001</v>
      </c>
      <c r="AC639" s="33" t="str">
        <f t="shared" si="250"/>
        <v/>
      </c>
      <c r="AD639" s="33" t="str">
        <f t="shared" si="251"/>
        <v/>
      </c>
      <c r="AE639" s="62">
        <f t="shared" si="252"/>
        <v>795.83465068696069</v>
      </c>
      <c r="AF639" s="62">
        <f t="shared" si="253"/>
        <v>0</v>
      </c>
      <c r="AG639" s="62">
        <f t="shared" si="254"/>
        <v>0</v>
      </c>
      <c r="AH639" s="62" t="str">
        <f t="shared" si="255"/>
        <v/>
      </c>
      <c r="AI639" s="33" t="str">
        <f t="shared" si="256"/>
        <v/>
      </c>
      <c r="AJ639" s="33" t="str">
        <f t="shared" si="257"/>
        <v/>
      </c>
      <c r="AK639" s="34">
        <f t="shared" si="258"/>
        <v>795.83</v>
      </c>
      <c r="AL639" s="34">
        <f t="shared" si="259"/>
        <v>847.55</v>
      </c>
      <c r="AM639" s="32">
        <f t="shared" si="260"/>
        <v>355118</v>
      </c>
      <c r="AN639" s="35">
        <f t="shared" si="261"/>
        <v>5.3758495219872974E-3</v>
      </c>
      <c r="AO639" s="32">
        <f t="shared" si="262"/>
        <v>864.06029366901828</v>
      </c>
      <c r="AP639" s="32">
        <f t="shared" si="263"/>
        <v>195252</v>
      </c>
      <c r="AQ639" s="32">
        <f t="shared" si="264"/>
        <v>5170</v>
      </c>
      <c r="AR639" s="32">
        <f t="shared" si="265"/>
        <v>9474.4</v>
      </c>
      <c r="AS639" s="32">
        <f t="shared" si="266"/>
        <v>189218</v>
      </c>
      <c r="AT639" s="36">
        <f t="shared" si="267"/>
        <v>195252</v>
      </c>
      <c r="AU639" s="33"/>
      <c r="AV639" s="33">
        <f t="shared" si="268"/>
        <v>1</v>
      </c>
      <c r="AX639">
        <v>194388</v>
      </c>
      <c r="AY639" s="71">
        <f t="shared" si="269"/>
        <v>4.4447188098030738E-3</v>
      </c>
    </row>
    <row r="640" spans="1:51" ht="15" customHeight="1" x14ac:dyDescent="0.25">
      <c r="A640">
        <v>65</v>
      </c>
      <c r="B640">
        <v>600</v>
      </c>
      <c r="C640" t="s">
        <v>1603</v>
      </c>
      <c r="D640" t="s">
        <v>1604</v>
      </c>
      <c r="E640" s="39" t="s">
        <v>349</v>
      </c>
      <c r="F640" s="32">
        <v>421307</v>
      </c>
      <c r="G640" s="43">
        <v>995</v>
      </c>
      <c r="H640" s="47">
        <f t="shared" si="244"/>
        <v>2.9978230807457256</v>
      </c>
      <c r="I640">
        <v>119</v>
      </c>
      <c r="J640">
        <v>554</v>
      </c>
      <c r="K640" s="33">
        <f t="shared" si="243"/>
        <v>21.4801</v>
      </c>
      <c r="L640" s="33">
        <v>1178</v>
      </c>
      <c r="M640" s="33">
        <v>1252</v>
      </c>
      <c r="N640" s="33">
        <v>1145</v>
      </c>
      <c r="O640" s="33">
        <v>1166</v>
      </c>
      <c r="P640" s="40">
        <v>1151</v>
      </c>
      <c r="Q640" s="43">
        <v>1012</v>
      </c>
      <c r="R640" s="40">
        <f t="shared" si="245"/>
        <v>1252</v>
      </c>
      <c r="S640" s="34">
        <f t="shared" si="246"/>
        <v>20.53</v>
      </c>
      <c r="T640" s="43">
        <v>10355100</v>
      </c>
      <c r="U640" s="43">
        <v>69331863</v>
      </c>
      <c r="V640" s="54">
        <f t="shared" si="247"/>
        <v>14.935556999999999</v>
      </c>
      <c r="W640" s="32">
        <v>214</v>
      </c>
      <c r="X640">
        <v>1111</v>
      </c>
      <c r="Y640">
        <f t="shared" si="248"/>
        <v>19.260000000000002</v>
      </c>
      <c r="Z640" s="46">
        <v>770869</v>
      </c>
      <c r="AA640" s="41">
        <v>1186831</v>
      </c>
      <c r="AB640" s="33">
        <f t="shared" si="249"/>
        <v>0.42007800000000001</v>
      </c>
      <c r="AC640" s="33" t="str">
        <f t="shared" si="250"/>
        <v/>
      </c>
      <c r="AD640" s="33" t="str">
        <f t="shared" si="251"/>
        <v/>
      </c>
      <c r="AE640" s="62">
        <f t="shared" si="252"/>
        <v>858.63716860587363</v>
      </c>
      <c r="AF640" s="62">
        <f t="shared" si="253"/>
        <v>0</v>
      </c>
      <c r="AG640" s="62">
        <f t="shared" si="254"/>
        <v>0</v>
      </c>
      <c r="AH640" s="62" t="str">
        <f t="shared" si="255"/>
        <v/>
      </c>
      <c r="AI640" s="33" t="str">
        <f t="shared" si="256"/>
        <v/>
      </c>
      <c r="AJ640" s="33" t="str">
        <f t="shared" si="257"/>
        <v/>
      </c>
      <c r="AK640" s="34">
        <f t="shared" si="258"/>
        <v>858.64</v>
      </c>
      <c r="AL640" s="34">
        <f t="shared" si="259"/>
        <v>914.45</v>
      </c>
      <c r="AM640" s="32">
        <f t="shared" si="260"/>
        <v>586053</v>
      </c>
      <c r="AN640" s="35">
        <f t="shared" si="261"/>
        <v>5.3758495219872974E-3</v>
      </c>
      <c r="AO640" s="32">
        <f t="shared" si="262"/>
        <v>885.64970534931933</v>
      </c>
      <c r="AP640" s="32">
        <f t="shared" si="263"/>
        <v>422193</v>
      </c>
      <c r="AQ640" s="32">
        <f t="shared" si="264"/>
        <v>9950</v>
      </c>
      <c r="AR640" s="32">
        <f t="shared" si="265"/>
        <v>59341.55</v>
      </c>
      <c r="AS640" s="32">
        <f t="shared" si="266"/>
        <v>411357</v>
      </c>
      <c r="AT640" s="36">
        <f t="shared" si="267"/>
        <v>422193</v>
      </c>
      <c r="AU640" s="33"/>
      <c r="AV640" s="33">
        <f t="shared" si="268"/>
        <v>1</v>
      </c>
      <c r="AX640">
        <v>421307</v>
      </c>
      <c r="AY640" s="71">
        <f t="shared" si="269"/>
        <v>2.1029795374869157E-3</v>
      </c>
    </row>
    <row r="641" spans="1:51" ht="15" customHeight="1" x14ac:dyDescent="0.25">
      <c r="A641">
        <v>65</v>
      </c>
      <c r="B641">
        <v>700</v>
      </c>
      <c r="C641" t="s">
        <v>1985</v>
      </c>
      <c r="D641" t="s">
        <v>1986</v>
      </c>
      <c r="E641" s="39" t="s">
        <v>540</v>
      </c>
      <c r="F641" s="32">
        <v>158490</v>
      </c>
      <c r="G641" s="43">
        <v>404</v>
      </c>
      <c r="H641" s="47">
        <f t="shared" si="244"/>
        <v>2.6063813651106051</v>
      </c>
      <c r="I641">
        <v>96</v>
      </c>
      <c r="J641">
        <v>192</v>
      </c>
      <c r="K641" s="33">
        <f t="shared" si="243"/>
        <v>50</v>
      </c>
      <c r="L641" s="33">
        <v>591</v>
      </c>
      <c r="M641" s="33">
        <v>549</v>
      </c>
      <c r="N641" s="33">
        <v>448</v>
      </c>
      <c r="O641" s="33">
        <v>442</v>
      </c>
      <c r="P641" s="42">
        <v>411</v>
      </c>
      <c r="Q641" s="43">
        <v>410</v>
      </c>
      <c r="R641" s="40">
        <f t="shared" si="245"/>
        <v>591</v>
      </c>
      <c r="S641" s="34">
        <f t="shared" si="246"/>
        <v>31.64</v>
      </c>
      <c r="T641" s="43">
        <v>4279900</v>
      </c>
      <c r="U641" s="43">
        <v>18094969</v>
      </c>
      <c r="V641" s="54">
        <f t="shared" si="247"/>
        <v>23.652431</v>
      </c>
      <c r="W641" s="32">
        <v>73</v>
      </c>
      <c r="X641">
        <v>432</v>
      </c>
      <c r="Y641">
        <f t="shared" si="248"/>
        <v>16.899999999999999</v>
      </c>
      <c r="Z641" s="46">
        <v>174593</v>
      </c>
      <c r="AA641" s="41">
        <v>229162</v>
      </c>
      <c r="AB641" s="33">
        <f t="shared" si="249"/>
        <v>0.42007800000000001</v>
      </c>
      <c r="AC641" s="33" t="str">
        <f t="shared" si="250"/>
        <v/>
      </c>
      <c r="AD641" s="33" t="str">
        <f t="shared" si="251"/>
        <v/>
      </c>
      <c r="AE641" s="62">
        <f t="shared" si="252"/>
        <v>772.17669678153516</v>
      </c>
      <c r="AF641" s="62">
        <f t="shared" si="253"/>
        <v>0</v>
      </c>
      <c r="AG641" s="62">
        <f t="shared" si="254"/>
        <v>0</v>
      </c>
      <c r="AH641" s="62" t="str">
        <f t="shared" si="255"/>
        <v/>
      </c>
      <c r="AI641" s="33" t="str">
        <f t="shared" si="256"/>
        <v/>
      </c>
      <c r="AJ641" s="33" t="str">
        <f t="shared" si="257"/>
        <v/>
      </c>
      <c r="AK641" s="34">
        <f t="shared" si="258"/>
        <v>772.18</v>
      </c>
      <c r="AL641" s="34">
        <f t="shared" si="259"/>
        <v>822.37</v>
      </c>
      <c r="AM641" s="32">
        <f t="shared" si="260"/>
        <v>258895</v>
      </c>
      <c r="AN641" s="35">
        <f t="shared" si="261"/>
        <v>5.3758495219872974E-3</v>
      </c>
      <c r="AO641" s="32">
        <f t="shared" si="262"/>
        <v>539.7621712551346</v>
      </c>
      <c r="AP641" s="32">
        <f t="shared" si="263"/>
        <v>159030</v>
      </c>
      <c r="AQ641" s="32">
        <f t="shared" si="264"/>
        <v>4040</v>
      </c>
      <c r="AR641" s="32">
        <f t="shared" si="265"/>
        <v>11458.1</v>
      </c>
      <c r="AS641" s="32">
        <f t="shared" si="266"/>
        <v>154450</v>
      </c>
      <c r="AT641" s="36">
        <f t="shared" si="267"/>
        <v>159030</v>
      </c>
      <c r="AU641" s="33"/>
      <c r="AV641" s="33">
        <f t="shared" si="268"/>
        <v>1</v>
      </c>
      <c r="AX641">
        <v>158490</v>
      </c>
      <c r="AY641" s="71">
        <f t="shared" si="269"/>
        <v>3.4071550255536627E-3</v>
      </c>
    </row>
    <row r="642" spans="1:51" ht="15" customHeight="1" x14ac:dyDescent="0.25">
      <c r="A642">
        <v>65</v>
      </c>
      <c r="B642">
        <v>800</v>
      </c>
      <c r="C642" t="s">
        <v>2085</v>
      </c>
      <c r="D642" t="s">
        <v>2086</v>
      </c>
      <c r="E642" s="39" t="s">
        <v>590</v>
      </c>
      <c r="F642" s="32">
        <v>943288</v>
      </c>
      <c r="G642" s="43">
        <v>2312</v>
      </c>
      <c r="H642" s="47">
        <f t="shared" si="244"/>
        <v>3.3639878297484915</v>
      </c>
      <c r="I642">
        <v>255</v>
      </c>
      <c r="J642">
        <v>1138</v>
      </c>
      <c r="K642" s="33">
        <f t="shared" si="243"/>
        <v>22.407699999999998</v>
      </c>
      <c r="L642" s="33">
        <v>2553</v>
      </c>
      <c r="M642" s="33">
        <v>2802</v>
      </c>
      <c r="N642" s="33">
        <v>2623</v>
      </c>
      <c r="O642" s="33">
        <v>2570</v>
      </c>
      <c r="P642" s="40">
        <v>2484</v>
      </c>
      <c r="Q642" s="43">
        <v>2343</v>
      </c>
      <c r="R642" s="40">
        <f t="shared" si="245"/>
        <v>2802</v>
      </c>
      <c r="S642" s="34">
        <f t="shared" si="246"/>
        <v>17.489999999999998</v>
      </c>
      <c r="T642" s="43">
        <v>34130500</v>
      </c>
      <c r="U642" s="43">
        <v>177165682</v>
      </c>
      <c r="V642" s="54">
        <f t="shared" si="247"/>
        <v>19.264735000000002</v>
      </c>
      <c r="W642" s="32">
        <v>527</v>
      </c>
      <c r="X642">
        <v>2243</v>
      </c>
      <c r="Y642">
        <f t="shared" si="248"/>
        <v>23.5</v>
      </c>
      <c r="Z642" s="46">
        <v>2064292</v>
      </c>
      <c r="AA642" s="41">
        <v>1882048</v>
      </c>
      <c r="AB642" s="33">
        <f t="shared" si="249"/>
        <v>0.42007800000000001</v>
      </c>
      <c r="AC642" s="33" t="str">
        <f t="shared" si="250"/>
        <v/>
      </c>
      <c r="AD642" s="33" t="str">
        <f t="shared" si="251"/>
        <v/>
      </c>
      <c r="AE642" s="62">
        <f t="shared" si="252"/>
        <v>939.51453987135756</v>
      </c>
      <c r="AF642" s="62">
        <f t="shared" si="253"/>
        <v>0</v>
      </c>
      <c r="AG642" s="62">
        <f t="shared" si="254"/>
        <v>0</v>
      </c>
      <c r="AH642" s="62" t="str">
        <f t="shared" si="255"/>
        <v/>
      </c>
      <c r="AI642" s="33" t="str">
        <f t="shared" si="256"/>
        <v/>
      </c>
      <c r="AJ642" s="33" t="str">
        <f t="shared" si="257"/>
        <v/>
      </c>
      <c r="AK642" s="34">
        <f t="shared" si="258"/>
        <v>939.51</v>
      </c>
      <c r="AL642" s="34">
        <f t="shared" si="259"/>
        <v>1000.57</v>
      </c>
      <c r="AM642" s="32">
        <f t="shared" si="260"/>
        <v>1446154</v>
      </c>
      <c r="AN642" s="35">
        <f t="shared" si="261"/>
        <v>5.3758495219872974E-3</v>
      </c>
      <c r="AO642" s="32">
        <f t="shared" si="262"/>
        <v>2703.3319457236644</v>
      </c>
      <c r="AP642" s="32">
        <f t="shared" si="263"/>
        <v>945991</v>
      </c>
      <c r="AQ642" s="32">
        <f t="shared" si="264"/>
        <v>23120</v>
      </c>
      <c r="AR642" s="32">
        <f t="shared" si="265"/>
        <v>94102.400000000009</v>
      </c>
      <c r="AS642" s="32">
        <f t="shared" si="266"/>
        <v>920168</v>
      </c>
      <c r="AT642" s="36">
        <f t="shared" si="267"/>
        <v>945991</v>
      </c>
      <c r="AU642" s="33"/>
      <c r="AV642" s="33">
        <f t="shared" si="268"/>
        <v>1</v>
      </c>
      <c r="AX642">
        <v>943288</v>
      </c>
      <c r="AY642" s="71">
        <f t="shared" si="269"/>
        <v>2.8655087311616387E-3</v>
      </c>
    </row>
    <row r="643" spans="1:51" ht="15" customHeight="1" x14ac:dyDescent="0.25">
      <c r="A643">
        <v>65</v>
      </c>
      <c r="B643">
        <v>900</v>
      </c>
      <c r="C643" t="s">
        <v>2195</v>
      </c>
      <c r="D643" t="s">
        <v>2196</v>
      </c>
      <c r="E643" s="39" t="s">
        <v>645</v>
      </c>
      <c r="F643" s="32">
        <v>553077</v>
      </c>
      <c r="G643" s="43">
        <v>1280</v>
      </c>
      <c r="H643" s="47">
        <f t="shared" si="244"/>
        <v>3.1072099696478683</v>
      </c>
      <c r="I643">
        <v>163</v>
      </c>
      <c r="J643">
        <v>619</v>
      </c>
      <c r="K643" s="33">
        <f t="shared" si="243"/>
        <v>26.332799999999999</v>
      </c>
      <c r="L643" s="33">
        <v>1252</v>
      </c>
      <c r="M643" s="33">
        <v>1493</v>
      </c>
      <c r="N643" s="33">
        <v>1315</v>
      </c>
      <c r="O643" s="33">
        <v>1323</v>
      </c>
      <c r="P643" s="40">
        <v>1287</v>
      </c>
      <c r="Q643" s="43">
        <v>1301</v>
      </c>
      <c r="R643" s="40">
        <f t="shared" si="245"/>
        <v>1493</v>
      </c>
      <c r="S643" s="34">
        <f t="shared" si="246"/>
        <v>14.27</v>
      </c>
      <c r="T643" s="43">
        <v>9754300</v>
      </c>
      <c r="U643" s="43">
        <v>62418289</v>
      </c>
      <c r="V643" s="54">
        <f t="shared" si="247"/>
        <v>15.627311000000001</v>
      </c>
      <c r="W643" s="32">
        <v>230</v>
      </c>
      <c r="X643">
        <v>1397</v>
      </c>
      <c r="Y643">
        <f t="shared" si="248"/>
        <v>16.46</v>
      </c>
      <c r="Z643" s="46">
        <v>692402</v>
      </c>
      <c r="AA643" s="41">
        <v>921650</v>
      </c>
      <c r="AB643" s="33">
        <f t="shared" si="249"/>
        <v>0.42007800000000001</v>
      </c>
      <c r="AC643" s="33" t="str">
        <f t="shared" si="250"/>
        <v/>
      </c>
      <c r="AD643" s="33" t="str">
        <f t="shared" si="251"/>
        <v/>
      </c>
      <c r="AE643" s="62">
        <f t="shared" si="252"/>
        <v>882.79821646591222</v>
      </c>
      <c r="AF643" s="62">
        <f t="shared" si="253"/>
        <v>0</v>
      </c>
      <c r="AG643" s="62">
        <f t="shared" si="254"/>
        <v>0</v>
      </c>
      <c r="AH643" s="62" t="str">
        <f t="shared" si="255"/>
        <v/>
      </c>
      <c r="AI643" s="33" t="str">
        <f t="shared" si="256"/>
        <v/>
      </c>
      <c r="AJ643" s="33" t="str">
        <f t="shared" si="257"/>
        <v/>
      </c>
      <c r="AK643" s="34">
        <f t="shared" si="258"/>
        <v>882.8</v>
      </c>
      <c r="AL643" s="34">
        <f t="shared" si="259"/>
        <v>940.18</v>
      </c>
      <c r="AM643" s="32">
        <f t="shared" si="260"/>
        <v>912568</v>
      </c>
      <c r="AN643" s="35">
        <f t="shared" si="261"/>
        <v>5.3758495219872974E-3</v>
      </c>
      <c r="AO643" s="32">
        <f t="shared" si="262"/>
        <v>1932.5695205087354</v>
      </c>
      <c r="AP643" s="32">
        <f t="shared" si="263"/>
        <v>555010</v>
      </c>
      <c r="AQ643" s="32">
        <f t="shared" si="264"/>
        <v>12800</v>
      </c>
      <c r="AR643" s="32">
        <f t="shared" si="265"/>
        <v>46082.5</v>
      </c>
      <c r="AS643" s="32">
        <f t="shared" si="266"/>
        <v>540277</v>
      </c>
      <c r="AT643" s="36">
        <f t="shared" si="267"/>
        <v>555010</v>
      </c>
      <c r="AU643" s="33"/>
      <c r="AV643" s="33">
        <f t="shared" si="268"/>
        <v>1</v>
      </c>
      <c r="AX643">
        <v>553077</v>
      </c>
      <c r="AY643" s="71">
        <f t="shared" si="269"/>
        <v>3.4949925598063199E-3</v>
      </c>
    </row>
    <row r="644" spans="1:51" ht="15" customHeight="1" x14ac:dyDescent="0.25">
      <c r="A644">
        <v>65</v>
      </c>
      <c r="B644">
        <v>1000</v>
      </c>
      <c r="C644" t="s">
        <v>2259</v>
      </c>
      <c r="D644" t="s">
        <v>2260</v>
      </c>
      <c r="E644" s="39" t="s">
        <v>676</v>
      </c>
      <c r="F644" s="32">
        <v>233873</v>
      </c>
      <c r="G644" s="43">
        <v>490</v>
      </c>
      <c r="H644" s="47">
        <f t="shared" si="244"/>
        <v>2.6901960800285138</v>
      </c>
      <c r="I644">
        <v>116</v>
      </c>
      <c r="J644">
        <v>281</v>
      </c>
      <c r="K644" s="33">
        <f t="shared" si="243"/>
        <v>41.281099999999995</v>
      </c>
      <c r="L644" s="33">
        <v>707</v>
      </c>
      <c r="M644" s="33">
        <v>666</v>
      </c>
      <c r="N644" s="33">
        <v>603</v>
      </c>
      <c r="O644" s="33">
        <v>549</v>
      </c>
      <c r="P644" s="42">
        <v>548</v>
      </c>
      <c r="Q644" s="43">
        <v>510</v>
      </c>
      <c r="R644" s="40">
        <f t="shared" si="245"/>
        <v>707</v>
      </c>
      <c r="S644" s="34">
        <f t="shared" si="246"/>
        <v>30.69</v>
      </c>
      <c r="T644" s="43">
        <v>3562400</v>
      </c>
      <c r="U644" s="43">
        <v>20737760</v>
      </c>
      <c r="V644" s="54">
        <f t="shared" si="247"/>
        <v>17.178325999999998</v>
      </c>
      <c r="W644" s="32">
        <v>145</v>
      </c>
      <c r="X644">
        <v>522</v>
      </c>
      <c r="Y644">
        <f t="shared" si="248"/>
        <v>27.78</v>
      </c>
      <c r="Z644" s="46">
        <v>214374</v>
      </c>
      <c r="AA644" s="41">
        <v>499725</v>
      </c>
      <c r="AB644" s="33">
        <f t="shared" si="249"/>
        <v>0.42007800000000001</v>
      </c>
      <c r="AC644" s="33" t="str">
        <f t="shared" si="250"/>
        <v/>
      </c>
      <c r="AD644" s="33" t="str">
        <f t="shared" si="251"/>
        <v/>
      </c>
      <c r="AE644" s="62">
        <f t="shared" si="252"/>
        <v>790.68943956845806</v>
      </c>
      <c r="AF644" s="62">
        <f t="shared" si="253"/>
        <v>0</v>
      </c>
      <c r="AG644" s="62">
        <f t="shared" si="254"/>
        <v>0</v>
      </c>
      <c r="AH644" s="62" t="str">
        <f t="shared" si="255"/>
        <v/>
      </c>
      <c r="AI644" s="33" t="str">
        <f t="shared" si="256"/>
        <v/>
      </c>
      <c r="AJ644" s="33" t="str">
        <f t="shared" si="257"/>
        <v/>
      </c>
      <c r="AK644" s="34">
        <f t="shared" si="258"/>
        <v>790.69</v>
      </c>
      <c r="AL644" s="34">
        <f t="shared" si="259"/>
        <v>842.08</v>
      </c>
      <c r="AM644" s="32">
        <f t="shared" si="260"/>
        <v>322565</v>
      </c>
      <c r="AN644" s="35">
        <f t="shared" si="261"/>
        <v>5.3758495219872974E-3</v>
      </c>
      <c r="AO644" s="32">
        <f t="shared" si="262"/>
        <v>476.79484580409741</v>
      </c>
      <c r="AP644" s="32">
        <f t="shared" si="263"/>
        <v>234350</v>
      </c>
      <c r="AQ644" s="32">
        <f t="shared" si="264"/>
        <v>4900</v>
      </c>
      <c r="AR644" s="32">
        <f t="shared" si="265"/>
        <v>24986.25</v>
      </c>
      <c r="AS644" s="32">
        <f t="shared" si="266"/>
        <v>228973</v>
      </c>
      <c r="AT644" s="36">
        <f t="shared" si="267"/>
        <v>234350</v>
      </c>
      <c r="AU644" s="33"/>
      <c r="AV644" s="33">
        <f t="shared" si="268"/>
        <v>1</v>
      </c>
      <c r="AX644">
        <v>233873</v>
      </c>
      <c r="AY644" s="71">
        <f t="shared" si="269"/>
        <v>2.0395684837497276E-3</v>
      </c>
    </row>
    <row r="645" spans="1:51" ht="15" customHeight="1" x14ac:dyDescent="0.25">
      <c r="A645">
        <v>66</v>
      </c>
      <c r="B645">
        <v>200</v>
      </c>
      <c r="C645" t="s">
        <v>1329</v>
      </c>
      <c r="D645" t="s">
        <v>1330</v>
      </c>
      <c r="E645" s="39" t="s">
        <v>213</v>
      </c>
      <c r="F645" s="32">
        <v>194962</v>
      </c>
      <c r="G645" s="43">
        <v>2019</v>
      </c>
      <c r="H645" s="47">
        <f t="shared" si="244"/>
        <v>3.3051363189436391</v>
      </c>
      <c r="I645">
        <v>78</v>
      </c>
      <c r="J645">
        <v>667</v>
      </c>
      <c r="K645" s="33">
        <f t="shared" ref="K645:K708" si="270">ROUND(I645/J645,6)*100</f>
        <v>11.6942</v>
      </c>
      <c r="L645" s="33">
        <v>460</v>
      </c>
      <c r="M645" s="33">
        <v>422</v>
      </c>
      <c r="N645" s="33">
        <v>473</v>
      </c>
      <c r="O645" s="33">
        <v>547</v>
      </c>
      <c r="P645" s="40">
        <v>1367</v>
      </c>
      <c r="Q645" s="43">
        <v>1712</v>
      </c>
      <c r="R645" s="40">
        <f t="shared" si="245"/>
        <v>1712</v>
      </c>
      <c r="S645" s="34">
        <f t="shared" si="246"/>
        <v>0</v>
      </c>
      <c r="T645" s="43">
        <v>58505400</v>
      </c>
      <c r="U645" s="43">
        <v>308620600</v>
      </c>
      <c r="V645" s="54">
        <f t="shared" si="247"/>
        <v>18.957062000000001</v>
      </c>
      <c r="W645" s="32">
        <v>240</v>
      </c>
      <c r="X645">
        <v>1882</v>
      </c>
      <c r="Y645">
        <f t="shared" si="248"/>
        <v>12.75</v>
      </c>
      <c r="Z645" s="46">
        <v>3693373</v>
      </c>
      <c r="AA645" s="41">
        <v>1788036</v>
      </c>
      <c r="AB645" s="33">
        <f t="shared" si="249"/>
        <v>0.42007800000000001</v>
      </c>
      <c r="AC645" s="33" t="str">
        <f t="shared" si="250"/>
        <v/>
      </c>
      <c r="AD645" s="33" t="str">
        <f t="shared" si="251"/>
        <v/>
      </c>
      <c r="AE645" s="62">
        <f t="shared" si="252"/>
        <v>926.51559471931421</v>
      </c>
      <c r="AF645" s="62">
        <f t="shared" si="253"/>
        <v>0</v>
      </c>
      <c r="AG645" s="62">
        <f t="shared" si="254"/>
        <v>0</v>
      </c>
      <c r="AH645" s="62" t="str">
        <f t="shared" si="255"/>
        <v/>
      </c>
      <c r="AI645" s="33" t="str">
        <f t="shared" si="256"/>
        <v/>
      </c>
      <c r="AJ645" s="33" t="str">
        <f t="shared" si="257"/>
        <v/>
      </c>
      <c r="AK645" s="34">
        <f t="shared" si="258"/>
        <v>926.52</v>
      </c>
      <c r="AL645" s="34">
        <f t="shared" si="259"/>
        <v>986.74</v>
      </c>
      <c r="AM645" s="32">
        <f t="shared" si="260"/>
        <v>440723</v>
      </c>
      <c r="AN645" s="35">
        <f t="shared" si="261"/>
        <v>5.3758495219872974E-3</v>
      </c>
      <c r="AO645" s="32">
        <f t="shared" si="262"/>
        <v>1321.1741543731202</v>
      </c>
      <c r="AP645" s="32">
        <f t="shared" si="263"/>
        <v>196283</v>
      </c>
      <c r="AQ645" s="32">
        <f t="shared" si="264"/>
        <v>20190</v>
      </c>
      <c r="AR645" s="32">
        <f t="shared" si="265"/>
        <v>89401.8</v>
      </c>
      <c r="AS645" s="32">
        <f t="shared" si="266"/>
        <v>174772</v>
      </c>
      <c r="AT645" s="36">
        <f t="shared" si="267"/>
        <v>196283</v>
      </c>
      <c r="AU645" s="33"/>
      <c r="AV645" s="33">
        <f t="shared" si="268"/>
        <v>1</v>
      </c>
      <c r="AX645">
        <v>194962</v>
      </c>
      <c r="AY645" s="71">
        <f t="shared" si="269"/>
        <v>6.7756793631579488E-3</v>
      </c>
    </row>
    <row r="646" spans="1:51" ht="15" customHeight="1" x14ac:dyDescent="0.25">
      <c r="A646">
        <v>66</v>
      </c>
      <c r="B646">
        <v>300</v>
      </c>
      <c r="C646" t="s">
        <v>1417</v>
      </c>
      <c r="D646" t="s">
        <v>1418</v>
      </c>
      <c r="E646" s="39" t="s">
        <v>256</v>
      </c>
      <c r="F646" s="32">
        <v>6999458</v>
      </c>
      <c r="G646" s="43">
        <v>24628</v>
      </c>
      <c r="H646" s="47">
        <f t="shared" si="244"/>
        <v>4.391429144919444</v>
      </c>
      <c r="I646">
        <v>1978</v>
      </c>
      <c r="J646">
        <v>9363</v>
      </c>
      <c r="K646" s="33">
        <f t="shared" si="270"/>
        <v>21.125699999999998</v>
      </c>
      <c r="L646" s="33">
        <v>16595</v>
      </c>
      <c r="M646" s="33">
        <v>16241</v>
      </c>
      <c r="N646" s="33">
        <v>17085</v>
      </c>
      <c r="O646" s="33">
        <v>20818</v>
      </c>
      <c r="P646" s="40">
        <v>23352</v>
      </c>
      <c r="Q646" s="43">
        <v>24453</v>
      </c>
      <c r="R646" s="40">
        <f t="shared" si="245"/>
        <v>24453</v>
      </c>
      <c r="S646" s="34">
        <f t="shared" si="246"/>
        <v>0</v>
      </c>
      <c r="T646" s="43">
        <v>520383600</v>
      </c>
      <c r="U646" s="43">
        <v>2378363400</v>
      </c>
      <c r="V646" s="54">
        <f t="shared" si="247"/>
        <v>21.879902999999999</v>
      </c>
      <c r="W646" s="32">
        <v>4198</v>
      </c>
      <c r="X646">
        <v>24458</v>
      </c>
      <c r="Y646">
        <f t="shared" si="248"/>
        <v>17.16</v>
      </c>
      <c r="Z646" s="46">
        <v>30120897</v>
      </c>
      <c r="AA646" s="41">
        <v>13489714</v>
      </c>
      <c r="AB646" s="33">
        <f t="shared" si="249"/>
        <v>0.42007800000000001</v>
      </c>
      <c r="AC646" s="33" t="str">
        <f t="shared" si="250"/>
        <v/>
      </c>
      <c r="AD646" s="33" t="str">
        <f t="shared" si="251"/>
        <v/>
      </c>
      <c r="AE646" s="62">
        <f t="shared" si="252"/>
        <v>0</v>
      </c>
      <c r="AF646" s="62">
        <f t="shared" si="253"/>
        <v>0</v>
      </c>
      <c r="AG646" s="62">
        <f t="shared" si="254"/>
        <v>915.99076150554981</v>
      </c>
      <c r="AH646" s="62" t="str">
        <f t="shared" si="255"/>
        <v/>
      </c>
      <c r="AI646" s="33" t="str">
        <f t="shared" si="256"/>
        <v/>
      </c>
      <c r="AJ646" s="33" t="str">
        <f t="shared" si="257"/>
        <v/>
      </c>
      <c r="AK646" s="34">
        <f t="shared" si="258"/>
        <v>915.99</v>
      </c>
      <c r="AL646" s="34">
        <f t="shared" si="259"/>
        <v>975.52</v>
      </c>
      <c r="AM646" s="32">
        <f t="shared" si="260"/>
        <v>11371980</v>
      </c>
      <c r="AN646" s="35">
        <f t="shared" si="261"/>
        <v>5.3758495219872974E-3</v>
      </c>
      <c r="AO646" s="32">
        <f t="shared" si="262"/>
        <v>23506.020303578942</v>
      </c>
      <c r="AP646" s="32">
        <f t="shared" si="263"/>
        <v>7022964</v>
      </c>
      <c r="AQ646" s="32">
        <f t="shared" si="264"/>
        <v>246280</v>
      </c>
      <c r="AR646" s="32">
        <f t="shared" si="265"/>
        <v>674485.70000000007</v>
      </c>
      <c r="AS646" s="32">
        <f t="shared" si="266"/>
        <v>6753178</v>
      </c>
      <c r="AT646" s="36">
        <f t="shared" si="267"/>
        <v>7022964</v>
      </c>
      <c r="AU646" s="33"/>
      <c r="AV646" s="33">
        <f t="shared" si="268"/>
        <v>1</v>
      </c>
      <c r="AX646">
        <v>6999458</v>
      </c>
      <c r="AY646" s="71">
        <f t="shared" si="269"/>
        <v>3.358260025276243E-3</v>
      </c>
    </row>
    <row r="647" spans="1:51" ht="15" customHeight="1" x14ac:dyDescent="0.25">
      <c r="A647">
        <v>66</v>
      </c>
      <c r="B647">
        <v>400</v>
      </c>
      <c r="C647" t="s">
        <v>1839</v>
      </c>
      <c r="D647" t="s">
        <v>1840</v>
      </c>
      <c r="E647" s="39" t="s">
        <v>467</v>
      </c>
      <c r="F647" s="32">
        <v>638670</v>
      </c>
      <c r="G647" s="43">
        <v>4982</v>
      </c>
      <c r="H647" s="47">
        <f t="shared" si="244"/>
        <v>3.6974037232004875</v>
      </c>
      <c r="I647">
        <v>77</v>
      </c>
      <c r="J647">
        <v>1576</v>
      </c>
      <c r="K647" s="33">
        <f t="shared" si="270"/>
        <v>4.8857999999999997</v>
      </c>
      <c r="L647" s="33">
        <v>622</v>
      </c>
      <c r="M647" s="33">
        <v>1160</v>
      </c>
      <c r="N647" s="33">
        <v>1252</v>
      </c>
      <c r="O647" s="33">
        <v>1491</v>
      </c>
      <c r="P647" s="40">
        <v>3674</v>
      </c>
      <c r="Q647" s="43">
        <v>4686</v>
      </c>
      <c r="R647" s="40">
        <f t="shared" si="245"/>
        <v>4686</v>
      </c>
      <c r="S647" s="34">
        <f t="shared" si="246"/>
        <v>0</v>
      </c>
      <c r="T647" s="43">
        <v>42697300</v>
      </c>
      <c r="U647" s="43">
        <v>593803800</v>
      </c>
      <c r="V647" s="54">
        <f t="shared" si="247"/>
        <v>7.1904729999999999</v>
      </c>
      <c r="W647" s="32">
        <v>445</v>
      </c>
      <c r="X647">
        <v>4789</v>
      </c>
      <c r="Y647">
        <f t="shared" si="248"/>
        <v>9.2899999999999991</v>
      </c>
      <c r="Z647" s="46">
        <v>6229000</v>
      </c>
      <c r="AA647" s="41">
        <v>3064150</v>
      </c>
      <c r="AB647" s="33">
        <f t="shared" si="249"/>
        <v>0.42007800000000001</v>
      </c>
      <c r="AC647" s="33" t="str">
        <f t="shared" si="250"/>
        <v/>
      </c>
      <c r="AD647" s="33" t="str">
        <f t="shared" si="251"/>
        <v/>
      </c>
      <c r="AE647" s="62">
        <f t="shared" si="252"/>
        <v>0</v>
      </c>
      <c r="AF647" s="62">
        <f t="shared" si="253"/>
        <v>685.56311288924985</v>
      </c>
      <c r="AG647" s="62">
        <f t="shared" si="254"/>
        <v>0</v>
      </c>
      <c r="AH647" s="62" t="str">
        <f t="shared" si="255"/>
        <v/>
      </c>
      <c r="AI647" s="33" t="str">
        <f t="shared" si="256"/>
        <v/>
      </c>
      <c r="AJ647" s="33" t="str">
        <f t="shared" si="257"/>
        <v/>
      </c>
      <c r="AK647" s="34">
        <f t="shared" si="258"/>
        <v>685.56</v>
      </c>
      <c r="AL647" s="34">
        <f t="shared" si="259"/>
        <v>730.12</v>
      </c>
      <c r="AM647" s="32">
        <f t="shared" si="260"/>
        <v>1020792</v>
      </c>
      <c r="AN647" s="35">
        <f t="shared" si="261"/>
        <v>5.3758495219872974E-3</v>
      </c>
      <c r="AO647" s="32">
        <f t="shared" si="262"/>
        <v>2054.2303710408301</v>
      </c>
      <c r="AP647" s="32">
        <f t="shared" si="263"/>
        <v>640724</v>
      </c>
      <c r="AQ647" s="32">
        <f t="shared" si="264"/>
        <v>49820</v>
      </c>
      <c r="AR647" s="32">
        <f t="shared" si="265"/>
        <v>153207.5</v>
      </c>
      <c r="AS647" s="32">
        <f t="shared" si="266"/>
        <v>588850</v>
      </c>
      <c r="AT647" s="36">
        <f t="shared" si="267"/>
        <v>640724</v>
      </c>
      <c r="AU647" s="33"/>
      <c r="AV647" s="33">
        <f t="shared" si="268"/>
        <v>1</v>
      </c>
      <c r="AX647">
        <v>638670</v>
      </c>
      <c r="AY647" s="71">
        <f t="shared" si="269"/>
        <v>3.2160583713028638E-3</v>
      </c>
    </row>
    <row r="648" spans="1:51" ht="15" customHeight="1" x14ac:dyDescent="0.25">
      <c r="A648">
        <v>66</v>
      </c>
      <c r="B648">
        <v>500</v>
      </c>
      <c r="C648" t="s">
        <v>1983</v>
      </c>
      <c r="D648" t="s">
        <v>1984</v>
      </c>
      <c r="E648" s="39" t="s">
        <v>539</v>
      </c>
      <c r="F648" s="32">
        <v>362258</v>
      </c>
      <c r="G648" s="43">
        <v>976</v>
      </c>
      <c r="H648" s="47">
        <f t="shared" si="244"/>
        <v>2.9894498176666917</v>
      </c>
      <c r="I648">
        <v>144</v>
      </c>
      <c r="J648">
        <v>444</v>
      </c>
      <c r="K648" s="33">
        <f t="shared" si="270"/>
        <v>32.432400000000001</v>
      </c>
      <c r="L648" s="33">
        <v>659</v>
      </c>
      <c r="M648" s="33">
        <v>639</v>
      </c>
      <c r="N648" s="33">
        <v>784</v>
      </c>
      <c r="O648" s="33">
        <v>981</v>
      </c>
      <c r="P648" s="42">
        <v>987</v>
      </c>
      <c r="Q648" s="43">
        <v>949</v>
      </c>
      <c r="R648" s="40">
        <f t="shared" si="245"/>
        <v>987</v>
      </c>
      <c r="S648" s="34">
        <f t="shared" si="246"/>
        <v>1.1100000000000001</v>
      </c>
      <c r="T648" s="43">
        <v>7970200</v>
      </c>
      <c r="U648" s="43">
        <v>83353400</v>
      </c>
      <c r="V648" s="54">
        <f t="shared" si="247"/>
        <v>9.5619370000000004</v>
      </c>
      <c r="W648" s="32">
        <v>133</v>
      </c>
      <c r="X648">
        <v>982</v>
      </c>
      <c r="Y648">
        <f t="shared" si="248"/>
        <v>13.54</v>
      </c>
      <c r="Z648" s="46">
        <v>881931</v>
      </c>
      <c r="AA648" s="41">
        <v>676957</v>
      </c>
      <c r="AB648" s="33">
        <f t="shared" si="249"/>
        <v>0.42007800000000001</v>
      </c>
      <c r="AC648" s="33" t="str">
        <f t="shared" si="250"/>
        <v/>
      </c>
      <c r="AD648" s="33" t="str">
        <f t="shared" si="251"/>
        <v/>
      </c>
      <c r="AE648" s="62">
        <f t="shared" si="252"/>
        <v>856.78770737676587</v>
      </c>
      <c r="AF648" s="62">
        <f t="shared" si="253"/>
        <v>0</v>
      </c>
      <c r="AG648" s="62">
        <f t="shared" si="254"/>
        <v>0</v>
      </c>
      <c r="AH648" s="62" t="str">
        <f t="shared" si="255"/>
        <v/>
      </c>
      <c r="AI648" s="33" t="str">
        <f t="shared" si="256"/>
        <v/>
      </c>
      <c r="AJ648" s="33" t="str">
        <f t="shared" si="257"/>
        <v/>
      </c>
      <c r="AK648" s="34">
        <f t="shared" si="258"/>
        <v>856.79</v>
      </c>
      <c r="AL648" s="34">
        <f t="shared" si="259"/>
        <v>912.48</v>
      </c>
      <c r="AM648" s="32">
        <f t="shared" si="260"/>
        <v>520101</v>
      </c>
      <c r="AN648" s="35">
        <f t="shared" si="261"/>
        <v>5.3758495219872974E-3</v>
      </c>
      <c r="AO648" s="32">
        <f t="shared" si="262"/>
        <v>848.540216099041</v>
      </c>
      <c r="AP648" s="32">
        <f t="shared" si="263"/>
        <v>363107</v>
      </c>
      <c r="AQ648" s="32">
        <f t="shared" si="264"/>
        <v>9760</v>
      </c>
      <c r="AR648" s="32">
        <f t="shared" si="265"/>
        <v>33847.85</v>
      </c>
      <c r="AS648" s="32">
        <f t="shared" si="266"/>
        <v>352498</v>
      </c>
      <c r="AT648" s="36">
        <f t="shared" si="267"/>
        <v>363107</v>
      </c>
      <c r="AU648" s="33"/>
      <c r="AV648" s="33">
        <f t="shared" si="268"/>
        <v>1</v>
      </c>
      <c r="AX648">
        <v>362258</v>
      </c>
      <c r="AY648" s="71">
        <f t="shared" si="269"/>
        <v>2.3436335429445313E-3</v>
      </c>
    </row>
    <row r="649" spans="1:51" ht="15" customHeight="1" x14ac:dyDescent="0.25">
      <c r="A649">
        <v>66</v>
      </c>
      <c r="B649">
        <v>600</v>
      </c>
      <c r="C649" t="s">
        <v>2009</v>
      </c>
      <c r="D649" t="s">
        <v>2010</v>
      </c>
      <c r="E649" s="39" t="s">
        <v>552</v>
      </c>
      <c r="F649" s="32">
        <v>44934</v>
      </c>
      <c r="G649" s="43">
        <v>271</v>
      </c>
      <c r="H649" s="47">
        <f t="shared" si="244"/>
        <v>2.4329692908744058</v>
      </c>
      <c r="I649">
        <v>50</v>
      </c>
      <c r="J649">
        <v>102</v>
      </c>
      <c r="K649" s="33">
        <f t="shared" si="270"/>
        <v>49.019600000000004</v>
      </c>
      <c r="L649" s="33">
        <v>231</v>
      </c>
      <c r="M649" s="33">
        <v>255</v>
      </c>
      <c r="N649" s="33">
        <v>210</v>
      </c>
      <c r="O649" s="33">
        <v>233</v>
      </c>
      <c r="P649" s="42">
        <v>295</v>
      </c>
      <c r="Q649" s="43">
        <v>273</v>
      </c>
      <c r="R649" s="40">
        <f t="shared" si="245"/>
        <v>295</v>
      </c>
      <c r="S649" s="34">
        <f t="shared" si="246"/>
        <v>8.14</v>
      </c>
      <c r="T649" s="43">
        <v>5130800</v>
      </c>
      <c r="U649" s="43">
        <v>37184400</v>
      </c>
      <c r="V649" s="54">
        <f t="shared" si="247"/>
        <v>13.798259</v>
      </c>
      <c r="W649" s="32">
        <v>34</v>
      </c>
      <c r="X649">
        <v>210</v>
      </c>
      <c r="Y649">
        <f t="shared" si="248"/>
        <v>16.190000000000001</v>
      </c>
      <c r="Z649" s="46">
        <v>417906</v>
      </c>
      <c r="AA649" s="41">
        <v>150000</v>
      </c>
      <c r="AB649" s="33">
        <f t="shared" si="249"/>
        <v>0.42007800000000001</v>
      </c>
      <c r="AC649" s="33" t="str">
        <f t="shared" si="250"/>
        <v/>
      </c>
      <c r="AD649" s="33" t="str">
        <f t="shared" si="251"/>
        <v/>
      </c>
      <c r="AE649" s="62">
        <f t="shared" si="252"/>
        <v>733.87395806046618</v>
      </c>
      <c r="AF649" s="62">
        <f t="shared" si="253"/>
        <v>0</v>
      </c>
      <c r="AG649" s="62">
        <f t="shared" si="254"/>
        <v>0</v>
      </c>
      <c r="AH649" s="62" t="str">
        <f t="shared" si="255"/>
        <v/>
      </c>
      <c r="AI649" s="33" t="str">
        <f t="shared" si="256"/>
        <v/>
      </c>
      <c r="AJ649" s="33" t="str">
        <f t="shared" si="257"/>
        <v/>
      </c>
      <c r="AK649" s="34">
        <f t="shared" si="258"/>
        <v>733.87</v>
      </c>
      <c r="AL649" s="34">
        <f t="shared" si="259"/>
        <v>781.57</v>
      </c>
      <c r="AM649" s="32">
        <f t="shared" si="260"/>
        <v>36252</v>
      </c>
      <c r="AN649" s="35">
        <f t="shared" si="261"/>
        <v>5.3758495219872974E-3</v>
      </c>
      <c r="AO649" s="32">
        <f t="shared" si="262"/>
        <v>-46.673125549893719</v>
      </c>
      <c r="AP649" s="32">
        <f t="shared" si="263"/>
        <v>36252</v>
      </c>
      <c r="AQ649" s="32">
        <f t="shared" si="264"/>
        <v>2710</v>
      </c>
      <c r="AR649" s="32">
        <f t="shared" si="265"/>
        <v>7500</v>
      </c>
      <c r="AS649" s="32">
        <f t="shared" si="266"/>
        <v>42224</v>
      </c>
      <c r="AT649" s="36">
        <f t="shared" si="267"/>
        <v>42224</v>
      </c>
      <c r="AU649" s="33"/>
      <c r="AV649" s="33">
        <f t="shared" si="268"/>
        <v>1</v>
      </c>
      <c r="AX649">
        <v>44934</v>
      </c>
      <c r="AY649" s="71">
        <f t="shared" si="269"/>
        <v>-6.0310677883117461E-2</v>
      </c>
    </row>
    <row r="650" spans="1:51" ht="15" customHeight="1" x14ac:dyDescent="0.25">
      <c r="A650">
        <v>66</v>
      </c>
      <c r="B650">
        <v>9700</v>
      </c>
      <c r="C650" t="s">
        <v>2057</v>
      </c>
      <c r="D650" t="s">
        <v>2058</v>
      </c>
      <c r="E650" s="39" t="s">
        <v>576</v>
      </c>
      <c r="F650" s="32">
        <v>3882580</v>
      </c>
      <c r="G650" s="43">
        <v>21648</v>
      </c>
      <c r="H650" s="47">
        <f t="shared" si="244"/>
        <v>4.3354177792535475</v>
      </c>
      <c r="I650">
        <v>1123</v>
      </c>
      <c r="J650">
        <v>6648</v>
      </c>
      <c r="K650" s="33">
        <f t="shared" si="270"/>
        <v>16.892299999999999</v>
      </c>
      <c r="L650" s="33">
        <v>10235</v>
      </c>
      <c r="M650" s="33">
        <v>12562</v>
      </c>
      <c r="N650" s="33">
        <v>14684</v>
      </c>
      <c r="O650" s="33">
        <v>17147</v>
      </c>
      <c r="P650" s="40">
        <v>20007</v>
      </c>
      <c r="Q650" s="43">
        <v>20790</v>
      </c>
      <c r="R650" s="40">
        <f t="shared" si="245"/>
        <v>20790</v>
      </c>
      <c r="S650" s="34">
        <f t="shared" si="246"/>
        <v>0</v>
      </c>
      <c r="T650" s="43">
        <v>322285200</v>
      </c>
      <c r="U650" s="43">
        <v>2336808853</v>
      </c>
      <c r="V650" s="54">
        <f t="shared" si="247"/>
        <v>13.791679999999999</v>
      </c>
      <c r="W650" s="32">
        <v>3286</v>
      </c>
      <c r="X650">
        <v>20678</v>
      </c>
      <c r="Y650">
        <f t="shared" si="248"/>
        <v>15.89</v>
      </c>
      <c r="Z650" s="46">
        <v>26908113</v>
      </c>
      <c r="AA650" s="41">
        <v>16916214</v>
      </c>
      <c r="AB650" s="33">
        <f t="shared" si="249"/>
        <v>0.42007800000000001</v>
      </c>
      <c r="AC650" s="33" t="str">
        <f t="shared" si="250"/>
        <v/>
      </c>
      <c r="AD650" s="33" t="str">
        <f t="shared" si="251"/>
        <v/>
      </c>
      <c r="AE650" s="62">
        <f t="shared" si="252"/>
        <v>0</v>
      </c>
      <c r="AF650" s="62">
        <f t="shared" si="253"/>
        <v>0</v>
      </c>
      <c r="AG650" s="62">
        <f t="shared" si="254"/>
        <v>804.27673454799992</v>
      </c>
      <c r="AH650" s="62" t="str">
        <f t="shared" si="255"/>
        <v/>
      </c>
      <c r="AI650" s="33" t="str">
        <f t="shared" si="256"/>
        <v/>
      </c>
      <c r="AJ650" s="33" t="str">
        <f t="shared" si="257"/>
        <v/>
      </c>
      <c r="AK650" s="34">
        <f t="shared" si="258"/>
        <v>804.28</v>
      </c>
      <c r="AL650" s="34">
        <f t="shared" si="259"/>
        <v>856.55</v>
      </c>
      <c r="AM650" s="32">
        <f t="shared" si="260"/>
        <v>7239088</v>
      </c>
      <c r="AN650" s="35">
        <f t="shared" si="261"/>
        <v>5.3758495219872974E-3</v>
      </c>
      <c r="AO650" s="32">
        <f t="shared" si="262"/>
        <v>18044.081927346539</v>
      </c>
      <c r="AP650" s="32">
        <f t="shared" si="263"/>
        <v>3900624</v>
      </c>
      <c r="AQ650" s="32">
        <f t="shared" si="264"/>
        <v>216480</v>
      </c>
      <c r="AR650" s="32">
        <f t="shared" si="265"/>
        <v>845810.70000000007</v>
      </c>
      <c r="AS650" s="32">
        <f t="shared" si="266"/>
        <v>3666100</v>
      </c>
      <c r="AT650" s="36">
        <f t="shared" si="267"/>
        <v>3900624</v>
      </c>
      <c r="AU650" s="33"/>
      <c r="AV650" s="33">
        <f t="shared" si="268"/>
        <v>1</v>
      </c>
      <c r="AX650">
        <v>3882580</v>
      </c>
      <c r="AY650" s="71">
        <f t="shared" si="269"/>
        <v>4.6474251657403071E-3</v>
      </c>
    </row>
    <row r="651" spans="1:51" ht="15" customHeight="1" x14ac:dyDescent="0.25">
      <c r="A651">
        <v>67</v>
      </c>
      <c r="B651">
        <v>200</v>
      </c>
      <c r="C651" t="s">
        <v>999</v>
      </c>
      <c r="D651" t="s">
        <v>1000</v>
      </c>
      <c r="E651" s="39" t="s">
        <v>49</v>
      </c>
      <c r="F651" s="32">
        <v>66118</v>
      </c>
      <c r="G651" s="43">
        <v>272</v>
      </c>
      <c r="H651" s="47">
        <f t="shared" si="244"/>
        <v>2.4345689040341987</v>
      </c>
      <c r="I651">
        <v>27</v>
      </c>
      <c r="J651">
        <v>123</v>
      </c>
      <c r="K651" s="33">
        <f t="shared" si="270"/>
        <v>21.9512</v>
      </c>
      <c r="L651" s="33">
        <v>235</v>
      </c>
      <c r="M651" s="33">
        <v>260</v>
      </c>
      <c r="N651" s="33">
        <v>249</v>
      </c>
      <c r="O651" s="33">
        <v>250</v>
      </c>
      <c r="P651" s="42">
        <v>297</v>
      </c>
      <c r="Q651" s="43">
        <v>280</v>
      </c>
      <c r="R651" s="40">
        <f t="shared" si="245"/>
        <v>297</v>
      </c>
      <c r="S651" s="34">
        <f t="shared" si="246"/>
        <v>8.42</v>
      </c>
      <c r="T651" s="43">
        <v>2097700</v>
      </c>
      <c r="U651" s="43">
        <v>25592554</v>
      </c>
      <c r="V651" s="54">
        <f t="shared" si="247"/>
        <v>8.1965249999999994</v>
      </c>
      <c r="W651" s="32">
        <v>55</v>
      </c>
      <c r="X651">
        <v>248</v>
      </c>
      <c r="Y651">
        <f t="shared" si="248"/>
        <v>22.18</v>
      </c>
      <c r="Z651" s="46">
        <v>268130</v>
      </c>
      <c r="AA651" s="41">
        <v>160505</v>
      </c>
      <c r="AB651" s="33">
        <f t="shared" si="249"/>
        <v>0.42007800000000001</v>
      </c>
      <c r="AC651" s="33" t="str">
        <f t="shared" si="250"/>
        <v/>
      </c>
      <c r="AD651" s="33" t="str">
        <f t="shared" si="251"/>
        <v/>
      </c>
      <c r="AE651" s="62">
        <f t="shared" si="252"/>
        <v>734.22727581636173</v>
      </c>
      <c r="AF651" s="62">
        <f t="shared" si="253"/>
        <v>0</v>
      </c>
      <c r="AG651" s="62">
        <f t="shared" si="254"/>
        <v>0</v>
      </c>
      <c r="AH651" s="62" t="str">
        <f t="shared" si="255"/>
        <v/>
      </c>
      <c r="AI651" s="33" t="str">
        <f t="shared" si="256"/>
        <v/>
      </c>
      <c r="AJ651" s="33" t="str">
        <f t="shared" si="257"/>
        <v/>
      </c>
      <c r="AK651" s="34">
        <f t="shared" si="258"/>
        <v>734.23</v>
      </c>
      <c r="AL651" s="34">
        <f t="shared" si="259"/>
        <v>781.95</v>
      </c>
      <c r="AM651" s="32">
        <f t="shared" si="260"/>
        <v>100055</v>
      </c>
      <c r="AN651" s="35">
        <f t="shared" si="261"/>
        <v>5.3758495219872974E-3</v>
      </c>
      <c r="AO651" s="32">
        <f t="shared" si="262"/>
        <v>182.44020522768292</v>
      </c>
      <c r="AP651" s="32">
        <f t="shared" si="263"/>
        <v>66300</v>
      </c>
      <c r="AQ651" s="32">
        <f t="shared" si="264"/>
        <v>2720</v>
      </c>
      <c r="AR651" s="32">
        <f t="shared" si="265"/>
        <v>8025.25</v>
      </c>
      <c r="AS651" s="32">
        <f t="shared" si="266"/>
        <v>63398</v>
      </c>
      <c r="AT651" s="36">
        <f t="shared" si="267"/>
        <v>66300</v>
      </c>
      <c r="AU651" s="33"/>
      <c r="AV651" s="33">
        <f t="shared" si="268"/>
        <v>1</v>
      </c>
      <c r="AX651">
        <v>66118</v>
      </c>
      <c r="AY651" s="71">
        <f t="shared" si="269"/>
        <v>2.7526543452615023E-3</v>
      </c>
    </row>
    <row r="652" spans="1:51" ht="15" customHeight="1" x14ac:dyDescent="0.25">
      <c r="A652">
        <v>67</v>
      </c>
      <c r="B652">
        <v>400</v>
      </c>
      <c r="C652" t="s">
        <v>1583</v>
      </c>
      <c r="D652" t="s">
        <v>1584</v>
      </c>
      <c r="E652" s="39" t="s">
        <v>339</v>
      </c>
      <c r="F652" s="32">
        <v>44241</v>
      </c>
      <c r="G652" s="43">
        <v>182</v>
      </c>
      <c r="H652" s="47">
        <f t="shared" si="244"/>
        <v>2.2600713879850747</v>
      </c>
      <c r="I652">
        <v>37</v>
      </c>
      <c r="J652">
        <v>92</v>
      </c>
      <c r="K652" s="33">
        <f t="shared" si="270"/>
        <v>40.217399999999998</v>
      </c>
      <c r="L652" s="33">
        <v>274</v>
      </c>
      <c r="M652" s="33">
        <v>279</v>
      </c>
      <c r="N652" s="33">
        <v>234</v>
      </c>
      <c r="O652" s="33">
        <v>222</v>
      </c>
      <c r="P652" s="42">
        <v>198</v>
      </c>
      <c r="Q652" s="43">
        <v>189</v>
      </c>
      <c r="R652" s="40">
        <f t="shared" si="245"/>
        <v>279</v>
      </c>
      <c r="S652" s="34">
        <f t="shared" si="246"/>
        <v>34.770000000000003</v>
      </c>
      <c r="T652" s="43">
        <v>2555000</v>
      </c>
      <c r="U652" s="43">
        <v>18547306</v>
      </c>
      <c r="V652" s="54">
        <f t="shared" si="247"/>
        <v>13.775586000000001</v>
      </c>
      <c r="W652" s="32">
        <v>26</v>
      </c>
      <c r="X652">
        <v>199</v>
      </c>
      <c r="Y652">
        <f t="shared" si="248"/>
        <v>13.07</v>
      </c>
      <c r="Z652" s="46">
        <v>191203</v>
      </c>
      <c r="AA652" s="41">
        <v>86381</v>
      </c>
      <c r="AB652" s="33">
        <f t="shared" si="249"/>
        <v>0.42007800000000001</v>
      </c>
      <c r="AC652" s="33" t="str">
        <f t="shared" si="250"/>
        <v/>
      </c>
      <c r="AD652" s="33" t="str">
        <f t="shared" si="251"/>
        <v/>
      </c>
      <c r="AE652" s="62">
        <f t="shared" si="252"/>
        <v>695.68478796397937</v>
      </c>
      <c r="AF652" s="62">
        <f t="shared" si="253"/>
        <v>0</v>
      </c>
      <c r="AG652" s="62">
        <f t="shared" si="254"/>
        <v>0</v>
      </c>
      <c r="AH652" s="62" t="str">
        <f t="shared" si="255"/>
        <v/>
      </c>
      <c r="AI652" s="33" t="str">
        <f t="shared" si="256"/>
        <v/>
      </c>
      <c r="AJ652" s="33" t="str">
        <f t="shared" si="257"/>
        <v/>
      </c>
      <c r="AK652" s="34">
        <f t="shared" si="258"/>
        <v>695.68</v>
      </c>
      <c r="AL652" s="34">
        <f t="shared" si="259"/>
        <v>740.89</v>
      </c>
      <c r="AM652" s="32">
        <f t="shared" si="260"/>
        <v>54522</v>
      </c>
      <c r="AN652" s="35">
        <f t="shared" si="261"/>
        <v>5.3758495219872974E-3</v>
      </c>
      <c r="AO652" s="32">
        <f t="shared" si="262"/>
        <v>55.269108935551401</v>
      </c>
      <c r="AP652" s="32">
        <f t="shared" si="263"/>
        <v>44296</v>
      </c>
      <c r="AQ652" s="32">
        <f t="shared" si="264"/>
        <v>1820</v>
      </c>
      <c r="AR652" s="32">
        <f t="shared" si="265"/>
        <v>4319.05</v>
      </c>
      <c r="AS652" s="32">
        <f t="shared" si="266"/>
        <v>42421</v>
      </c>
      <c r="AT652" s="36">
        <f t="shared" si="267"/>
        <v>44296</v>
      </c>
      <c r="AU652" s="33"/>
      <c r="AV652" s="33">
        <f t="shared" si="268"/>
        <v>1</v>
      </c>
      <c r="AX652">
        <v>44241</v>
      </c>
      <c r="AY652" s="71">
        <f t="shared" si="269"/>
        <v>1.2431907054542167E-3</v>
      </c>
    </row>
    <row r="653" spans="1:51" ht="15" customHeight="1" x14ac:dyDescent="0.25">
      <c r="A653">
        <v>67</v>
      </c>
      <c r="B653">
        <v>500</v>
      </c>
      <c r="C653" t="s">
        <v>1631</v>
      </c>
      <c r="D653" t="s">
        <v>1632</v>
      </c>
      <c r="E653" s="39" t="s">
        <v>363</v>
      </c>
      <c r="F653" s="32">
        <v>243209</v>
      </c>
      <c r="G653" s="43">
        <v>673</v>
      </c>
      <c r="H653" s="47">
        <f t="shared" ref="H653:H716" si="271">LOG10(G653)</f>
        <v>2.828015064223977</v>
      </c>
      <c r="I653">
        <v>113</v>
      </c>
      <c r="J653">
        <v>367</v>
      </c>
      <c r="K653" s="33">
        <f t="shared" si="270"/>
        <v>30.790200000000002</v>
      </c>
      <c r="L653" s="33">
        <v>571</v>
      </c>
      <c r="M653" s="33">
        <v>598</v>
      </c>
      <c r="N653" s="33">
        <v>607</v>
      </c>
      <c r="O653" s="33">
        <v>565</v>
      </c>
      <c r="P653" s="42">
        <v>686</v>
      </c>
      <c r="Q653" s="43">
        <v>686</v>
      </c>
      <c r="R653" s="40">
        <f t="shared" ref="R653:R716" si="272">MAX(L653:Q653)</f>
        <v>686</v>
      </c>
      <c r="S653" s="34">
        <f t="shared" ref="S653:S716" si="273">ROUND(IF(100*(1-(G653/R653))&lt;0,0,100*(1-G653/R653)),2)</f>
        <v>1.9</v>
      </c>
      <c r="T653" s="43">
        <v>2772600</v>
      </c>
      <c r="U653" s="43">
        <v>49393689</v>
      </c>
      <c r="V653" s="54">
        <f t="shared" ref="V653:V716" si="274">ROUND(T653/U653*100,6)</f>
        <v>5.6132679999999997</v>
      </c>
      <c r="W653" s="32">
        <v>126</v>
      </c>
      <c r="X653">
        <v>834</v>
      </c>
      <c r="Y653">
        <f t="shared" ref="Y653:Y716" si="275">ROUND(W653/X653*100,2)</f>
        <v>15.11</v>
      </c>
      <c r="Z653" s="46">
        <v>454462</v>
      </c>
      <c r="AA653" s="41">
        <v>147200</v>
      </c>
      <c r="AB653" s="33">
        <f t="shared" ref="AB653:AB716" si="276">ROUND(AA$11/Z$11,6)</f>
        <v>0.42007800000000001</v>
      </c>
      <c r="AC653" s="33" t="str">
        <f t="shared" ref="AC653:AC716" si="277">IF(AND(2500&lt;=G653,G653&lt;3000),(G653-2500)*0.002,"")</f>
        <v/>
      </c>
      <c r="AD653" s="33" t="str">
        <f t="shared" ref="AD653:AD716" si="278">IF(AND(10000&lt;=G653,G653&lt;11000),(11000-G653)*0.001,"")</f>
        <v/>
      </c>
      <c r="AE653" s="62">
        <f t="shared" ref="AE653:AE716" si="279">IF(G653&lt;3000, 196.487+(220.877*H653),0)</f>
        <v>821.13048334059931</v>
      </c>
      <c r="AF653" s="62">
        <f t="shared" ref="AF653:AF716" si="280">IF((AND(2500&lt;=G653,G653&lt;11000)),1.15*(497.308+(6.667*K653)+(9.215*V653)+(16.081*S653)),0)</f>
        <v>0</v>
      </c>
      <c r="AG653" s="62">
        <f t="shared" ref="AG653:AG716" si="281">IF(G653&gt;=10000,1.15*(293.056+(8.572*K653)+(11.494*Y653)+(5.719*V653)+(9.484*S653)),0)</f>
        <v>0</v>
      </c>
      <c r="AH653" s="62" t="str">
        <f t="shared" ref="AH653:AH716" si="282">IF(AND(2500&lt;=G653,G653&lt;3000),(AC653*AF653)+((1-AC653)*AE653),"")</f>
        <v/>
      </c>
      <c r="AI653" s="33" t="str">
        <f t="shared" ref="AI653:AI716" si="283">IF(AND(10000&lt;=G653,G653&lt;11000),(AD653*AF653)+(AG653*(1-AD653)),"")</f>
        <v/>
      </c>
      <c r="AJ653" s="33" t="str">
        <f t="shared" ref="AJ653:AJ716" si="284">IF(AND(AC653="",AD653=""),"",1)</f>
        <v/>
      </c>
      <c r="AK653" s="34">
        <f t="shared" ref="AK653:AK716" si="285">ROUND(IF(AJ653="",MAX(AE653,AF653,AG653),MAX(AH653,AI653)),2)</f>
        <v>821.13</v>
      </c>
      <c r="AL653" s="34">
        <f t="shared" ref="AL653:AL716" si="286">ROUND(AK653*AL$2,2)</f>
        <v>874.5</v>
      </c>
      <c r="AM653" s="32">
        <f t="shared" ref="AM653:AM716" si="287">ROUND(IF((AL653*G653)-(Z653*AB653)&lt;0,0,(AL653*G653)-(Z653*AB653)),0)</f>
        <v>397629</v>
      </c>
      <c r="AN653" s="35">
        <f t="shared" ref="AN653:AN716" si="288">$AN$11</f>
        <v>5.3758495219872974E-3</v>
      </c>
      <c r="AO653" s="32">
        <f t="shared" ref="AO653:AO716" si="289">(AM653-F653)*AN653</f>
        <v>830.13868318527841</v>
      </c>
      <c r="AP653" s="32">
        <f t="shared" ref="AP653:AP716" si="290">ROUND(MAX(IF(F653&lt;AM653,F653+AO653,AM653),0),0)</f>
        <v>244039</v>
      </c>
      <c r="AQ653" s="32">
        <f t="shared" ref="AQ653:AQ716" si="291">10*G653</f>
        <v>6730</v>
      </c>
      <c r="AR653" s="32">
        <f t="shared" ref="AR653:AR716" si="292">0.05*AA653</f>
        <v>7360</v>
      </c>
      <c r="AS653" s="32">
        <f t="shared" ref="AS653:AS716" si="293">ROUND(MAX(F653-MIN(AQ653:AR653)),0)</f>
        <v>236479</v>
      </c>
      <c r="AT653" s="36">
        <f t="shared" ref="AT653:AT716" si="294">MAX(AP653,AS653)</f>
        <v>244039</v>
      </c>
      <c r="AU653" s="33"/>
      <c r="AV653" s="33">
        <f t="shared" ref="AV653:AV716" si="295">IF(AT653&gt;0,1,0)</f>
        <v>1</v>
      </c>
      <c r="AX653">
        <v>243209</v>
      </c>
      <c r="AY653" s="71">
        <f t="shared" si="269"/>
        <v>3.4127026549181979E-3</v>
      </c>
    </row>
    <row r="654" spans="1:51" ht="15" customHeight="1" x14ac:dyDescent="0.25">
      <c r="A654">
        <v>67</v>
      </c>
      <c r="B654">
        <v>800</v>
      </c>
      <c r="C654" t="s">
        <v>1717</v>
      </c>
      <c r="D654" t="s">
        <v>1718</v>
      </c>
      <c r="E654" s="39" t="s">
        <v>406</v>
      </c>
      <c r="F654" s="32">
        <v>7414</v>
      </c>
      <c r="G654" s="43">
        <v>63</v>
      </c>
      <c r="H654" s="47">
        <f t="shared" si="271"/>
        <v>1.7993405494535817</v>
      </c>
      <c r="I654">
        <v>14</v>
      </c>
      <c r="J654">
        <v>24</v>
      </c>
      <c r="K654" s="33">
        <f t="shared" si="270"/>
        <v>58.333300000000001</v>
      </c>
      <c r="L654" s="33">
        <v>89</v>
      </c>
      <c r="M654" s="33">
        <v>95</v>
      </c>
      <c r="N654" s="33">
        <v>81</v>
      </c>
      <c r="O654" s="33">
        <v>61</v>
      </c>
      <c r="P654" s="42">
        <v>68</v>
      </c>
      <c r="Q654" s="43">
        <v>60</v>
      </c>
      <c r="R654" s="40">
        <f t="shared" si="272"/>
        <v>95</v>
      </c>
      <c r="S654" s="34">
        <f t="shared" si="273"/>
        <v>33.68</v>
      </c>
      <c r="T654" s="43">
        <v>139900</v>
      </c>
      <c r="U654" s="43">
        <v>9419744</v>
      </c>
      <c r="V654" s="54">
        <f t="shared" si="274"/>
        <v>1.4851780000000001</v>
      </c>
      <c r="W654" s="32">
        <v>11</v>
      </c>
      <c r="X654">
        <v>48</v>
      </c>
      <c r="Y654">
        <f t="shared" si="275"/>
        <v>22.92</v>
      </c>
      <c r="Z654" s="46">
        <v>88285</v>
      </c>
      <c r="AA654" s="41">
        <v>17001</v>
      </c>
      <c r="AB654" s="33">
        <f t="shared" si="276"/>
        <v>0.42007800000000001</v>
      </c>
      <c r="AC654" s="33" t="str">
        <f t="shared" si="277"/>
        <v/>
      </c>
      <c r="AD654" s="33" t="str">
        <f t="shared" si="278"/>
        <v/>
      </c>
      <c r="AE654" s="62">
        <f t="shared" si="279"/>
        <v>593.91994254165877</v>
      </c>
      <c r="AF654" s="62">
        <f t="shared" si="280"/>
        <v>0</v>
      </c>
      <c r="AG654" s="62">
        <f t="shared" si="281"/>
        <v>0</v>
      </c>
      <c r="AH654" s="62" t="str">
        <f t="shared" si="282"/>
        <v/>
      </c>
      <c r="AI654" s="33" t="str">
        <f t="shared" si="283"/>
        <v/>
      </c>
      <c r="AJ654" s="33" t="str">
        <f t="shared" si="284"/>
        <v/>
      </c>
      <c r="AK654" s="34">
        <f t="shared" si="285"/>
        <v>593.91999999999996</v>
      </c>
      <c r="AL654" s="34">
        <f t="shared" si="286"/>
        <v>632.52</v>
      </c>
      <c r="AM654" s="32">
        <f t="shared" si="287"/>
        <v>2762</v>
      </c>
      <c r="AN654" s="35">
        <f t="shared" si="288"/>
        <v>5.3758495219872974E-3</v>
      </c>
      <c r="AO654" s="32">
        <f t="shared" si="289"/>
        <v>-25.008451976284906</v>
      </c>
      <c r="AP654" s="32">
        <f t="shared" si="290"/>
        <v>2762</v>
      </c>
      <c r="AQ654" s="32">
        <f t="shared" si="291"/>
        <v>630</v>
      </c>
      <c r="AR654" s="32">
        <f t="shared" si="292"/>
        <v>850.05000000000007</v>
      </c>
      <c r="AS654" s="32">
        <f t="shared" si="293"/>
        <v>6784</v>
      </c>
      <c r="AT654" s="36">
        <f t="shared" si="294"/>
        <v>6784</v>
      </c>
      <c r="AU654" s="33"/>
      <c r="AV654" s="33">
        <f t="shared" si="295"/>
        <v>1</v>
      </c>
      <c r="AX654">
        <v>7414</v>
      </c>
      <c r="AY654" s="71">
        <f t="shared" ref="AY654:AY717" si="296">(AT654-AX654)/AX654</f>
        <v>-8.4974372808200707E-2</v>
      </c>
    </row>
    <row r="655" spans="1:51" ht="15" customHeight="1" x14ac:dyDescent="0.25">
      <c r="A655">
        <v>67</v>
      </c>
      <c r="B655">
        <v>900</v>
      </c>
      <c r="C655" t="s">
        <v>1849</v>
      </c>
      <c r="D655" t="s">
        <v>1850</v>
      </c>
      <c r="E655" s="39" t="s">
        <v>472</v>
      </c>
      <c r="F655" s="32">
        <v>1747685</v>
      </c>
      <c r="G655" s="43">
        <v>4929</v>
      </c>
      <c r="H655" s="47">
        <f t="shared" si="271"/>
        <v>3.692758818154724</v>
      </c>
      <c r="I655">
        <v>641</v>
      </c>
      <c r="J655">
        <v>2203</v>
      </c>
      <c r="K655" s="33">
        <f t="shared" si="270"/>
        <v>29.096699999999998</v>
      </c>
      <c r="L655" s="33">
        <v>4703</v>
      </c>
      <c r="M655" s="33">
        <v>4568</v>
      </c>
      <c r="N655" s="33">
        <v>4382</v>
      </c>
      <c r="O655" s="33">
        <v>4617</v>
      </c>
      <c r="P655" s="40">
        <v>4745</v>
      </c>
      <c r="Q655" s="43">
        <v>4946</v>
      </c>
      <c r="R655" s="40">
        <f t="shared" si="272"/>
        <v>4946</v>
      </c>
      <c r="S655" s="34">
        <f t="shared" si="273"/>
        <v>0.34</v>
      </c>
      <c r="T655" s="43">
        <v>114941000</v>
      </c>
      <c r="U655" s="43">
        <v>499494619</v>
      </c>
      <c r="V655" s="54">
        <f t="shared" si="274"/>
        <v>23.011458999999999</v>
      </c>
      <c r="W655" s="32">
        <v>1068</v>
      </c>
      <c r="X655">
        <v>4907</v>
      </c>
      <c r="Y655">
        <f t="shared" si="275"/>
        <v>21.76</v>
      </c>
      <c r="Z655" s="46">
        <v>5754220</v>
      </c>
      <c r="AA655" s="41">
        <v>3566772</v>
      </c>
      <c r="AB655" s="33">
        <f t="shared" si="276"/>
        <v>0.42007800000000001</v>
      </c>
      <c r="AC655" s="33" t="str">
        <f t="shared" si="277"/>
        <v/>
      </c>
      <c r="AD655" s="33" t="str">
        <f t="shared" si="278"/>
        <v/>
      </c>
      <c r="AE655" s="62">
        <f t="shared" si="279"/>
        <v>0</v>
      </c>
      <c r="AF655" s="62">
        <f t="shared" si="280"/>
        <v>1045.1359086227499</v>
      </c>
      <c r="AG655" s="62">
        <f t="shared" si="281"/>
        <v>0</v>
      </c>
      <c r="AH655" s="62" t="str">
        <f t="shared" si="282"/>
        <v/>
      </c>
      <c r="AI655" s="33" t="str">
        <f t="shared" si="283"/>
        <v/>
      </c>
      <c r="AJ655" s="33" t="str">
        <f t="shared" si="284"/>
        <v/>
      </c>
      <c r="AK655" s="34">
        <f t="shared" si="285"/>
        <v>1045.1400000000001</v>
      </c>
      <c r="AL655" s="34">
        <f t="shared" si="286"/>
        <v>1113.07</v>
      </c>
      <c r="AM655" s="32">
        <f t="shared" si="287"/>
        <v>3069101</v>
      </c>
      <c r="AN655" s="35">
        <f t="shared" si="288"/>
        <v>5.3758495219872974E-3</v>
      </c>
      <c r="AO655" s="32">
        <f t="shared" si="289"/>
        <v>7103.7335719463663</v>
      </c>
      <c r="AP655" s="32">
        <f t="shared" si="290"/>
        <v>1754789</v>
      </c>
      <c r="AQ655" s="32">
        <f t="shared" si="291"/>
        <v>49290</v>
      </c>
      <c r="AR655" s="32">
        <f t="shared" si="292"/>
        <v>178338.6</v>
      </c>
      <c r="AS655" s="32">
        <f t="shared" si="293"/>
        <v>1698395</v>
      </c>
      <c r="AT655" s="36">
        <f t="shared" si="294"/>
        <v>1754789</v>
      </c>
      <c r="AU655" s="33"/>
      <c r="AV655" s="33">
        <f t="shared" si="295"/>
        <v>1</v>
      </c>
      <c r="AX655">
        <v>1747685</v>
      </c>
      <c r="AY655" s="71">
        <f t="shared" si="296"/>
        <v>4.0648057287211367E-3</v>
      </c>
    </row>
    <row r="656" spans="1:51" ht="15" customHeight="1" x14ac:dyDescent="0.25">
      <c r="A656">
        <v>67</v>
      </c>
      <c r="B656">
        <v>1000</v>
      </c>
      <c r="C656" t="s">
        <v>1863</v>
      </c>
      <c r="D656" t="s">
        <v>1864</v>
      </c>
      <c r="E656" s="39" t="s">
        <v>479</v>
      </c>
      <c r="F656" s="32">
        <v>57439</v>
      </c>
      <c r="G656" s="43">
        <v>189</v>
      </c>
      <c r="H656" s="47">
        <f t="shared" si="271"/>
        <v>2.2764618041732443</v>
      </c>
      <c r="I656">
        <v>28</v>
      </c>
      <c r="J656">
        <v>92</v>
      </c>
      <c r="K656" s="33">
        <f t="shared" si="270"/>
        <v>30.434799999999999</v>
      </c>
      <c r="L656" s="33">
        <v>233</v>
      </c>
      <c r="M656" s="33">
        <v>234</v>
      </c>
      <c r="N656" s="33">
        <v>155</v>
      </c>
      <c r="O656" s="33">
        <v>221</v>
      </c>
      <c r="P656" s="42">
        <v>222</v>
      </c>
      <c r="Q656" s="43">
        <v>196</v>
      </c>
      <c r="R656" s="40">
        <f t="shared" si="272"/>
        <v>234</v>
      </c>
      <c r="S656" s="34">
        <f t="shared" si="273"/>
        <v>19.23</v>
      </c>
      <c r="T656" s="43">
        <v>1651400</v>
      </c>
      <c r="U656" s="43">
        <v>12756577</v>
      </c>
      <c r="V656" s="54">
        <f t="shared" si="274"/>
        <v>12.945479000000001</v>
      </c>
      <c r="W656" s="32">
        <v>28</v>
      </c>
      <c r="X656">
        <v>191</v>
      </c>
      <c r="Y656">
        <f t="shared" si="275"/>
        <v>14.66</v>
      </c>
      <c r="Z656" s="46">
        <v>143045</v>
      </c>
      <c r="AA656" s="41">
        <v>55097</v>
      </c>
      <c r="AB656" s="33">
        <f t="shared" si="276"/>
        <v>0.42007800000000001</v>
      </c>
      <c r="AC656" s="33" t="str">
        <f t="shared" si="277"/>
        <v/>
      </c>
      <c r="AD656" s="33" t="str">
        <f t="shared" si="278"/>
        <v/>
      </c>
      <c r="AE656" s="62">
        <f t="shared" si="279"/>
        <v>699.30505392037367</v>
      </c>
      <c r="AF656" s="62">
        <f t="shared" si="280"/>
        <v>0</v>
      </c>
      <c r="AG656" s="62">
        <f t="shared" si="281"/>
        <v>0</v>
      </c>
      <c r="AH656" s="62" t="str">
        <f t="shared" si="282"/>
        <v/>
      </c>
      <c r="AI656" s="33" t="str">
        <f t="shared" si="283"/>
        <v/>
      </c>
      <c r="AJ656" s="33" t="str">
        <f t="shared" si="284"/>
        <v/>
      </c>
      <c r="AK656" s="34">
        <f t="shared" si="285"/>
        <v>699.31</v>
      </c>
      <c r="AL656" s="34">
        <f t="shared" si="286"/>
        <v>744.76</v>
      </c>
      <c r="AM656" s="32">
        <f t="shared" si="287"/>
        <v>80670</v>
      </c>
      <c r="AN656" s="35">
        <f t="shared" si="288"/>
        <v>5.3758495219872974E-3</v>
      </c>
      <c r="AO656" s="32">
        <f t="shared" si="289"/>
        <v>124.88636024528691</v>
      </c>
      <c r="AP656" s="32">
        <f t="shared" si="290"/>
        <v>57564</v>
      </c>
      <c r="AQ656" s="32">
        <f t="shared" si="291"/>
        <v>1890</v>
      </c>
      <c r="AR656" s="32">
        <f t="shared" si="292"/>
        <v>2754.8500000000004</v>
      </c>
      <c r="AS656" s="32">
        <f t="shared" si="293"/>
        <v>55549</v>
      </c>
      <c r="AT656" s="36">
        <f t="shared" si="294"/>
        <v>57564</v>
      </c>
      <c r="AU656" s="33"/>
      <c r="AV656" s="33">
        <f t="shared" si="295"/>
        <v>1</v>
      </c>
      <c r="AX656">
        <v>57439</v>
      </c>
      <c r="AY656" s="71">
        <f t="shared" si="296"/>
        <v>2.176221730879716E-3</v>
      </c>
    </row>
    <row r="657" spans="1:51" ht="15" customHeight="1" x14ac:dyDescent="0.25">
      <c r="A657">
        <v>67</v>
      </c>
      <c r="B657">
        <v>1100</v>
      </c>
      <c r="C657" t="s">
        <v>2383</v>
      </c>
      <c r="D657" t="s">
        <v>2384</v>
      </c>
      <c r="E657" s="39" t="s">
        <v>738</v>
      </c>
      <c r="F657" s="32">
        <v>49874</v>
      </c>
      <c r="G657" s="43">
        <v>165</v>
      </c>
      <c r="H657" s="47">
        <f t="shared" si="271"/>
        <v>2.2174839442139063</v>
      </c>
      <c r="I657">
        <v>31</v>
      </c>
      <c r="J657">
        <v>62</v>
      </c>
      <c r="K657" s="33">
        <f t="shared" si="270"/>
        <v>50</v>
      </c>
      <c r="L657" s="33">
        <v>191</v>
      </c>
      <c r="M657" s="33">
        <v>153</v>
      </c>
      <c r="N657" s="33">
        <v>176</v>
      </c>
      <c r="O657" s="33">
        <v>182</v>
      </c>
      <c r="P657" s="42">
        <v>180</v>
      </c>
      <c r="Q657" s="43">
        <v>171</v>
      </c>
      <c r="R657" s="40">
        <f t="shared" si="272"/>
        <v>191</v>
      </c>
      <c r="S657" s="34">
        <f t="shared" si="273"/>
        <v>13.61</v>
      </c>
      <c r="T657" s="43">
        <v>195600</v>
      </c>
      <c r="U657" s="43">
        <v>10124234</v>
      </c>
      <c r="V657" s="54">
        <f t="shared" si="274"/>
        <v>1.9319980000000001</v>
      </c>
      <c r="W657" s="32">
        <v>23</v>
      </c>
      <c r="X657">
        <v>105</v>
      </c>
      <c r="Y657">
        <f t="shared" si="275"/>
        <v>21.9</v>
      </c>
      <c r="Z657" s="46">
        <v>96760</v>
      </c>
      <c r="AA657" s="41">
        <v>32001</v>
      </c>
      <c r="AB657" s="33">
        <f t="shared" si="276"/>
        <v>0.42007800000000001</v>
      </c>
      <c r="AC657" s="33" t="str">
        <f t="shared" si="277"/>
        <v/>
      </c>
      <c r="AD657" s="33" t="str">
        <f t="shared" si="278"/>
        <v/>
      </c>
      <c r="AE657" s="62">
        <f t="shared" si="279"/>
        <v>686.27820114613496</v>
      </c>
      <c r="AF657" s="62">
        <f t="shared" si="280"/>
        <v>0</v>
      </c>
      <c r="AG657" s="62">
        <f t="shared" si="281"/>
        <v>0</v>
      </c>
      <c r="AH657" s="62" t="str">
        <f t="shared" si="282"/>
        <v/>
      </c>
      <c r="AI657" s="33" t="str">
        <f t="shared" si="283"/>
        <v/>
      </c>
      <c r="AJ657" s="33" t="str">
        <f t="shared" si="284"/>
        <v/>
      </c>
      <c r="AK657" s="34">
        <f t="shared" si="285"/>
        <v>686.28</v>
      </c>
      <c r="AL657" s="34">
        <f t="shared" si="286"/>
        <v>730.88</v>
      </c>
      <c r="AM657" s="32">
        <f t="shared" si="287"/>
        <v>79948</v>
      </c>
      <c r="AN657" s="35">
        <f t="shared" si="288"/>
        <v>5.3758495219872974E-3</v>
      </c>
      <c r="AO657" s="32">
        <f t="shared" si="289"/>
        <v>161.67329852424598</v>
      </c>
      <c r="AP657" s="32">
        <f t="shared" si="290"/>
        <v>50036</v>
      </c>
      <c r="AQ657" s="32">
        <f t="shared" si="291"/>
        <v>1650</v>
      </c>
      <c r="AR657" s="32">
        <f t="shared" si="292"/>
        <v>1600.0500000000002</v>
      </c>
      <c r="AS657" s="32">
        <f t="shared" si="293"/>
        <v>48274</v>
      </c>
      <c r="AT657" s="36">
        <f t="shared" si="294"/>
        <v>50036</v>
      </c>
      <c r="AU657" s="33"/>
      <c r="AV657" s="33">
        <f t="shared" si="295"/>
        <v>1</v>
      </c>
      <c r="AX657">
        <v>49874</v>
      </c>
      <c r="AY657" s="71">
        <f t="shared" si="296"/>
        <v>3.2481854272767372E-3</v>
      </c>
    </row>
    <row r="658" spans="1:51" ht="15" customHeight="1" x14ac:dyDescent="0.25">
      <c r="A658">
        <v>68</v>
      </c>
      <c r="B658">
        <v>100</v>
      </c>
      <c r="C658" t="s">
        <v>973</v>
      </c>
      <c r="D658" t="s">
        <v>974</v>
      </c>
      <c r="E658" s="39" t="s">
        <v>36</v>
      </c>
      <c r="F658" s="32">
        <v>139999</v>
      </c>
      <c r="G658" s="43">
        <v>434</v>
      </c>
      <c r="H658" s="47">
        <f t="shared" si="271"/>
        <v>2.6374897295125108</v>
      </c>
      <c r="I658">
        <v>23</v>
      </c>
      <c r="J658">
        <v>173</v>
      </c>
      <c r="K658" s="33">
        <f t="shared" si="270"/>
        <v>13.2948</v>
      </c>
      <c r="L658" s="33">
        <v>327</v>
      </c>
      <c r="M658" s="33">
        <v>320</v>
      </c>
      <c r="N658" s="33">
        <v>381</v>
      </c>
      <c r="O658" s="33">
        <v>470</v>
      </c>
      <c r="P658" s="42">
        <v>375</v>
      </c>
      <c r="Q658" s="43">
        <v>429</v>
      </c>
      <c r="R658" s="40">
        <f t="shared" si="272"/>
        <v>470</v>
      </c>
      <c r="S658" s="34">
        <f t="shared" si="273"/>
        <v>7.66</v>
      </c>
      <c r="T658" s="43">
        <v>1411000</v>
      </c>
      <c r="U658" s="43">
        <v>23282000</v>
      </c>
      <c r="V658" s="54">
        <f t="shared" si="274"/>
        <v>6.0604760000000004</v>
      </c>
      <c r="W658" s="32">
        <v>72</v>
      </c>
      <c r="X658">
        <v>419</v>
      </c>
      <c r="Y658">
        <f t="shared" si="275"/>
        <v>17.18</v>
      </c>
      <c r="Z658" s="46">
        <v>261452</v>
      </c>
      <c r="AA658" s="41">
        <v>180569</v>
      </c>
      <c r="AB658" s="33">
        <f t="shared" si="276"/>
        <v>0.42007800000000001</v>
      </c>
      <c r="AC658" s="33" t="str">
        <f t="shared" si="277"/>
        <v/>
      </c>
      <c r="AD658" s="33" t="str">
        <f t="shared" si="278"/>
        <v/>
      </c>
      <c r="AE658" s="62">
        <f t="shared" si="279"/>
        <v>779.04781898553483</v>
      </c>
      <c r="AF658" s="62">
        <f t="shared" si="280"/>
        <v>0</v>
      </c>
      <c r="AG658" s="62">
        <f t="shared" si="281"/>
        <v>0</v>
      </c>
      <c r="AH658" s="62" t="str">
        <f t="shared" si="282"/>
        <v/>
      </c>
      <c r="AI658" s="33" t="str">
        <f t="shared" si="283"/>
        <v/>
      </c>
      <c r="AJ658" s="33" t="str">
        <f t="shared" si="284"/>
        <v/>
      </c>
      <c r="AK658" s="34">
        <f t="shared" si="285"/>
        <v>779.05</v>
      </c>
      <c r="AL658" s="34">
        <f t="shared" si="286"/>
        <v>829.68</v>
      </c>
      <c r="AM658" s="32">
        <f t="shared" si="287"/>
        <v>250251</v>
      </c>
      <c r="AN658" s="35">
        <f t="shared" si="288"/>
        <v>5.3758495219872974E-3</v>
      </c>
      <c r="AO658" s="32">
        <f t="shared" si="289"/>
        <v>592.69816149814346</v>
      </c>
      <c r="AP658" s="32">
        <f t="shared" si="290"/>
        <v>140592</v>
      </c>
      <c r="AQ658" s="32">
        <f t="shared" si="291"/>
        <v>4340</v>
      </c>
      <c r="AR658" s="32">
        <f t="shared" si="292"/>
        <v>9028.4500000000007</v>
      </c>
      <c r="AS658" s="32">
        <f t="shared" si="293"/>
        <v>135659</v>
      </c>
      <c r="AT658" s="36">
        <f t="shared" si="294"/>
        <v>140592</v>
      </c>
      <c r="AU658" s="33"/>
      <c r="AV658" s="33">
        <f t="shared" si="295"/>
        <v>1</v>
      </c>
      <c r="AX658">
        <v>139999</v>
      </c>
      <c r="AY658" s="71">
        <f t="shared" si="296"/>
        <v>4.2357445410324364E-3</v>
      </c>
    </row>
    <row r="659" spans="1:51" ht="15" customHeight="1" x14ac:dyDescent="0.25">
      <c r="A659">
        <v>68</v>
      </c>
      <c r="B659">
        <v>200</v>
      </c>
      <c r="C659" t="s">
        <v>1539</v>
      </c>
      <c r="D659" t="s">
        <v>1540</v>
      </c>
      <c r="E659" s="39" t="s">
        <v>317</v>
      </c>
      <c r="F659" s="32">
        <v>297774</v>
      </c>
      <c r="G659" s="43">
        <v>665</v>
      </c>
      <c r="H659" s="47">
        <f t="shared" si="271"/>
        <v>2.8228216453031045</v>
      </c>
      <c r="I659">
        <v>68</v>
      </c>
      <c r="J659">
        <v>296</v>
      </c>
      <c r="K659" s="33">
        <f t="shared" si="270"/>
        <v>22.972999999999999</v>
      </c>
      <c r="L659" s="33">
        <v>787</v>
      </c>
      <c r="M659" s="33">
        <v>817</v>
      </c>
      <c r="N659" s="33">
        <v>800</v>
      </c>
      <c r="O659" s="33">
        <v>784</v>
      </c>
      <c r="P659" s="42">
        <v>719</v>
      </c>
      <c r="Q659" s="43">
        <v>682</v>
      </c>
      <c r="R659" s="40">
        <f t="shared" si="272"/>
        <v>817</v>
      </c>
      <c r="S659" s="34">
        <f t="shared" si="273"/>
        <v>18.600000000000001</v>
      </c>
      <c r="T659" s="43">
        <v>5710400</v>
      </c>
      <c r="U659" s="43">
        <v>40966700</v>
      </c>
      <c r="V659" s="54">
        <f t="shared" si="274"/>
        <v>13.939126</v>
      </c>
      <c r="W659" s="32">
        <v>173</v>
      </c>
      <c r="X659">
        <v>685</v>
      </c>
      <c r="Y659">
        <f t="shared" si="275"/>
        <v>25.26</v>
      </c>
      <c r="Z659" s="46">
        <v>510188</v>
      </c>
      <c r="AA659" s="41">
        <v>414179</v>
      </c>
      <c r="AB659" s="33">
        <f t="shared" si="276"/>
        <v>0.42007800000000001</v>
      </c>
      <c r="AC659" s="33" t="str">
        <f t="shared" si="277"/>
        <v/>
      </c>
      <c r="AD659" s="33" t="str">
        <f t="shared" si="278"/>
        <v/>
      </c>
      <c r="AE659" s="62">
        <f t="shared" si="279"/>
        <v>819.98337654961381</v>
      </c>
      <c r="AF659" s="62">
        <f t="shared" si="280"/>
        <v>0</v>
      </c>
      <c r="AG659" s="62">
        <f t="shared" si="281"/>
        <v>0</v>
      </c>
      <c r="AH659" s="62" t="str">
        <f t="shared" si="282"/>
        <v/>
      </c>
      <c r="AI659" s="33" t="str">
        <f t="shared" si="283"/>
        <v/>
      </c>
      <c r="AJ659" s="33" t="str">
        <f t="shared" si="284"/>
        <v/>
      </c>
      <c r="AK659" s="34">
        <f t="shared" si="285"/>
        <v>819.98</v>
      </c>
      <c r="AL659" s="34">
        <f t="shared" si="286"/>
        <v>873.27</v>
      </c>
      <c r="AM659" s="32">
        <f t="shared" si="287"/>
        <v>366406</v>
      </c>
      <c r="AN659" s="35">
        <f t="shared" si="288"/>
        <v>5.3758495219872974E-3</v>
      </c>
      <c r="AO659" s="32">
        <f t="shared" si="289"/>
        <v>368.95530439303218</v>
      </c>
      <c r="AP659" s="32">
        <f t="shared" si="290"/>
        <v>298143</v>
      </c>
      <c r="AQ659" s="32">
        <f t="shared" si="291"/>
        <v>6650</v>
      </c>
      <c r="AR659" s="32">
        <f t="shared" si="292"/>
        <v>20708.95</v>
      </c>
      <c r="AS659" s="32">
        <f t="shared" si="293"/>
        <v>291124</v>
      </c>
      <c r="AT659" s="36">
        <f t="shared" si="294"/>
        <v>298143</v>
      </c>
      <c r="AU659" s="33"/>
      <c r="AV659" s="33">
        <f t="shared" si="295"/>
        <v>1</v>
      </c>
      <c r="AX659">
        <v>297774</v>
      </c>
      <c r="AY659" s="71">
        <f t="shared" si="296"/>
        <v>1.2391948256059964E-3</v>
      </c>
    </row>
    <row r="660" spans="1:51" ht="15" customHeight="1" x14ac:dyDescent="0.25">
      <c r="A660">
        <v>68</v>
      </c>
      <c r="B660">
        <v>900</v>
      </c>
      <c r="C660" t="s">
        <v>2231</v>
      </c>
      <c r="D660" t="s">
        <v>2232</v>
      </c>
      <c r="E660" s="39" t="s">
        <v>662</v>
      </c>
      <c r="F660" s="32">
        <v>899608</v>
      </c>
      <c r="G660" s="43">
        <v>2747</v>
      </c>
      <c r="H660" s="47">
        <f t="shared" si="271"/>
        <v>3.4388586594205619</v>
      </c>
      <c r="I660">
        <v>189</v>
      </c>
      <c r="J660">
        <v>1389</v>
      </c>
      <c r="K660" s="33">
        <f t="shared" si="270"/>
        <v>13.6069</v>
      </c>
      <c r="L660" s="33">
        <v>2552</v>
      </c>
      <c r="M660" s="33">
        <v>2272</v>
      </c>
      <c r="N660" s="33">
        <v>2396</v>
      </c>
      <c r="O660" s="33">
        <v>2756</v>
      </c>
      <c r="P660" s="40">
        <v>2633</v>
      </c>
      <c r="Q660" s="43">
        <v>2744</v>
      </c>
      <c r="R660" s="40">
        <f t="shared" si="272"/>
        <v>2756</v>
      </c>
      <c r="S660" s="34">
        <f t="shared" si="273"/>
        <v>0.33</v>
      </c>
      <c r="T660" s="43">
        <v>60817900</v>
      </c>
      <c r="U660" s="43">
        <v>237967900</v>
      </c>
      <c r="V660" s="54">
        <f t="shared" si="274"/>
        <v>25.557186000000002</v>
      </c>
      <c r="W660" s="32">
        <v>594</v>
      </c>
      <c r="X660">
        <v>2728</v>
      </c>
      <c r="Y660">
        <f t="shared" si="275"/>
        <v>21.77</v>
      </c>
      <c r="Z660" s="46">
        <v>3002847</v>
      </c>
      <c r="AA660" s="41">
        <v>1215313</v>
      </c>
      <c r="AB660" s="33">
        <f t="shared" si="276"/>
        <v>0.42007800000000001</v>
      </c>
      <c r="AC660" s="33">
        <f t="shared" si="277"/>
        <v>0.49399999999999999</v>
      </c>
      <c r="AD660" s="33" t="str">
        <f t="shared" si="278"/>
        <v/>
      </c>
      <c r="AE660" s="62">
        <f t="shared" si="279"/>
        <v>956.05178411683551</v>
      </c>
      <c r="AF660" s="62">
        <f t="shared" si="280"/>
        <v>953.16761148349997</v>
      </c>
      <c r="AG660" s="62">
        <f t="shared" si="281"/>
        <v>0</v>
      </c>
      <c r="AH660" s="62">
        <f t="shared" si="282"/>
        <v>954.62700283596769</v>
      </c>
      <c r="AI660" s="33" t="str">
        <f t="shared" si="283"/>
        <v/>
      </c>
      <c r="AJ660" s="33">
        <f t="shared" si="284"/>
        <v>1</v>
      </c>
      <c r="AK660" s="34">
        <f t="shared" si="285"/>
        <v>954.63</v>
      </c>
      <c r="AL660" s="34">
        <f t="shared" si="286"/>
        <v>1016.67</v>
      </c>
      <c r="AM660" s="32">
        <f t="shared" si="287"/>
        <v>1531363</v>
      </c>
      <c r="AN660" s="35">
        <f t="shared" si="288"/>
        <v>5.3758495219872974E-3</v>
      </c>
      <c r="AO660" s="32">
        <f t="shared" si="289"/>
        <v>3396.2198147630852</v>
      </c>
      <c r="AP660" s="32">
        <f t="shared" si="290"/>
        <v>903004</v>
      </c>
      <c r="AQ660" s="32">
        <f t="shared" si="291"/>
        <v>27470</v>
      </c>
      <c r="AR660" s="32">
        <f t="shared" si="292"/>
        <v>60765.65</v>
      </c>
      <c r="AS660" s="32">
        <f t="shared" si="293"/>
        <v>872138</v>
      </c>
      <c r="AT660" s="36">
        <f t="shared" si="294"/>
        <v>903004</v>
      </c>
      <c r="AU660" s="33"/>
      <c r="AV660" s="33">
        <f t="shared" si="295"/>
        <v>1</v>
      </c>
      <c r="AX660">
        <v>899608</v>
      </c>
      <c r="AY660" s="71">
        <f t="shared" si="296"/>
        <v>3.7749775457754935E-3</v>
      </c>
    </row>
    <row r="661" spans="1:51" ht="15" customHeight="1" x14ac:dyDescent="0.25">
      <c r="A661">
        <v>68</v>
      </c>
      <c r="B661">
        <v>1300</v>
      </c>
      <c r="C661" t="s">
        <v>2399</v>
      </c>
      <c r="D661" t="s">
        <v>2400</v>
      </c>
      <c r="E661" s="39" t="s">
        <v>746</v>
      </c>
      <c r="F661" s="32">
        <v>6938</v>
      </c>
      <c r="G661" s="43">
        <v>28</v>
      </c>
      <c r="H661" s="47">
        <f t="shared" si="271"/>
        <v>1.4471580313422192</v>
      </c>
      <c r="I661">
        <v>0</v>
      </c>
      <c r="J661">
        <v>6</v>
      </c>
      <c r="K661" s="33">
        <f t="shared" si="270"/>
        <v>0</v>
      </c>
      <c r="L661" s="33">
        <v>31</v>
      </c>
      <c r="M661" s="33">
        <v>47</v>
      </c>
      <c r="N661" s="33">
        <v>40</v>
      </c>
      <c r="O661" s="33">
        <v>29</v>
      </c>
      <c r="P661" s="42">
        <v>44</v>
      </c>
      <c r="Q661" s="43">
        <v>25</v>
      </c>
      <c r="R661" s="40">
        <f t="shared" si="272"/>
        <v>47</v>
      </c>
      <c r="S661" s="34">
        <f t="shared" si="273"/>
        <v>40.43</v>
      </c>
      <c r="T661" s="43">
        <v>250100</v>
      </c>
      <c r="U661" s="43">
        <v>1933000</v>
      </c>
      <c r="V661" s="54">
        <f t="shared" si="274"/>
        <v>12.938438</v>
      </c>
      <c r="W661" s="32">
        <v>1</v>
      </c>
      <c r="X661">
        <v>15</v>
      </c>
      <c r="Y661">
        <f t="shared" si="275"/>
        <v>6.67</v>
      </c>
      <c r="Z661" s="46">
        <v>22151</v>
      </c>
      <c r="AA661" s="41">
        <v>3000</v>
      </c>
      <c r="AB661" s="33">
        <f t="shared" si="276"/>
        <v>0.42007800000000001</v>
      </c>
      <c r="AC661" s="33" t="str">
        <f t="shared" si="277"/>
        <v/>
      </c>
      <c r="AD661" s="33" t="str">
        <f t="shared" si="278"/>
        <v/>
      </c>
      <c r="AE661" s="62">
        <f t="shared" si="279"/>
        <v>516.13092448877535</v>
      </c>
      <c r="AF661" s="62">
        <f t="shared" si="280"/>
        <v>0</v>
      </c>
      <c r="AG661" s="62">
        <f t="shared" si="281"/>
        <v>0</v>
      </c>
      <c r="AH661" s="62" t="str">
        <f t="shared" si="282"/>
        <v/>
      </c>
      <c r="AI661" s="33" t="str">
        <f t="shared" si="283"/>
        <v/>
      </c>
      <c r="AJ661" s="33" t="str">
        <f t="shared" si="284"/>
        <v/>
      </c>
      <c r="AK661" s="34">
        <f t="shared" si="285"/>
        <v>516.13</v>
      </c>
      <c r="AL661" s="34">
        <f t="shared" si="286"/>
        <v>549.66999999999996</v>
      </c>
      <c r="AM661" s="32">
        <f t="shared" si="287"/>
        <v>6086</v>
      </c>
      <c r="AN661" s="35">
        <f t="shared" si="288"/>
        <v>5.3758495219872974E-3</v>
      </c>
      <c r="AO661" s="32">
        <f t="shared" si="289"/>
        <v>-4.580223792733177</v>
      </c>
      <c r="AP661" s="32">
        <f t="shared" si="290"/>
        <v>6086</v>
      </c>
      <c r="AQ661" s="32">
        <f t="shared" si="291"/>
        <v>280</v>
      </c>
      <c r="AR661" s="32">
        <f t="shared" si="292"/>
        <v>150</v>
      </c>
      <c r="AS661" s="32">
        <f t="shared" si="293"/>
        <v>6788</v>
      </c>
      <c r="AT661" s="36">
        <f t="shared" si="294"/>
        <v>6788</v>
      </c>
      <c r="AU661" s="33"/>
      <c r="AV661" s="33">
        <f t="shared" si="295"/>
        <v>1</v>
      </c>
      <c r="AX661">
        <v>6938</v>
      </c>
      <c r="AY661" s="71">
        <f t="shared" si="296"/>
        <v>-2.1620063418852694E-2</v>
      </c>
    </row>
    <row r="662" spans="1:51" ht="15" customHeight="1" x14ac:dyDescent="0.25">
      <c r="A662">
        <v>68</v>
      </c>
      <c r="B662">
        <v>1600</v>
      </c>
      <c r="C662" t="s">
        <v>2513</v>
      </c>
      <c r="D662" t="s">
        <v>2514</v>
      </c>
      <c r="E662" s="39" t="s">
        <v>803</v>
      </c>
      <c r="F662" s="32">
        <v>801699</v>
      </c>
      <c r="G662" s="43">
        <v>1979</v>
      </c>
      <c r="H662" s="47">
        <f t="shared" si="271"/>
        <v>3.2964457942063961</v>
      </c>
      <c r="I662">
        <v>86</v>
      </c>
      <c r="J662">
        <v>934</v>
      </c>
      <c r="K662" s="33">
        <f t="shared" si="270"/>
        <v>9.2077000000000009</v>
      </c>
      <c r="L662" s="33">
        <v>1086</v>
      </c>
      <c r="M662" s="33">
        <v>1216</v>
      </c>
      <c r="N662" s="33">
        <v>1679</v>
      </c>
      <c r="O662" s="33">
        <v>1722</v>
      </c>
      <c r="P662" s="40">
        <v>1781</v>
      </c>
      <c r="Q662" s="43">
        <v>1830</v>
      </c>
      <c r="R662" s="40">
        <f t="shared" si="272"/>
        <v>1830</v>
      </c>
      <c r="S662" s="34">
        <f t="shared" si="273"/>
        <v>0</v>
      </c>
      <c r="T662" s="43">
        <v>54029900</v>
      </c>
      <c r="U662" s="43">
        <v>187756400</v>
      </c>
      <c r="V662" s="54">
        <f t="shared" si="274"/>
        <v>28.776596000000001</v>
      </c>
      <c r="W662" s="32">
        <v>385</v>
      </c>
      <c r="X662">
        <v>2067</v>
      </c>
      <c r="Y662">
        <f t="shared" si="275"/>
        <v>18.63</v>
      </c>
      <c r="Z662" s="46">
        <v>2463408</v>
      </c>
      <c r="AA662" s="41">
        <v>1145351</v>
      </c>
      <c r="AB662" s="33">
        <f t="shared" si="276"/>
        <v>0.42007800000000001</v>
      </c>
      <c r="AC662" s="33" t="str">
        <f t="shared" si="277"/>
        <v/>
      </c>
      <c r="AD662" s="33" t="str">
        <f t="shared" si="278"/>
        <v/>
      </c>
      <c r="AE662" s="62">
        <f t="shared" si="279"/>
        <v>924.59605768692609</v>
      </c>
      <c r="AF662" s="62">
        <f t="shared" si="280"/>
        <v>0</v>
      </c>
      <c r="AG662" s="62">
        <f t="shared" si="281"/>
        <v>0</v>
      </c>
      <c r="AH662" s="62" t="str">
        <f t="shared" si="282"/>
        <v/>
      </c>
      <c r="AI662" s="33" t="str">
        <f t="shared" si="283"/>
        <v/>
      </c>
      <c r="AJ662" s="33" t="str">
        <f t="shared" si="284"/>
        <v/>
      </c>
      <c r="AK662" s="34">
        <f t="shared" si="285"/>
        <v>924.6</v>
      </c>
      <c r="AL662" s="34">
        <f t="shared" si="286"/>
        <v>984.69</v>
      </c>
      <c r="AM662" s="32">
        <f t="shared" si="287"/>
        <v>913878</v>
      </c>
      <c r="AN662" s="35">
        <f t="shared" si="288"/>
        <v>5.3758495219872974E-3</v>
      </c>
      <c r="AO662" s="32">
        <f t="shared" si="289"/>
        <v>603.05742352701304</v>
      </c>
      <c r="AP662" s="32">
        <f t="shared" si="290"/>
        <v>802302</v>
      </c>
      <c r="AQ662" s="32">
        <f t="shared" si="291"/>
        <v>19790</v>
      </c>
      <c r="AR662" s="32">
        <f t="shared" si="292"/>
        <v>57267.55</v>
      </c>
      <c r="AS662" s="32">
        <f t="shared" si="293"/>
        <v>781909</v>
      </c>
      <c r="AT662" s="36">
        <f t="shared" si="294"/>
        <v>802302</v>
      </c>
      <c r="AU662" s="33"/>
      <c r="AV662" s="33">
        <f t="shared" si="295"/>
        <v>1</v>
      </c>
      <c r="AX662">
        <v>801699</v>
      </c>
      <c r="AY662" s="71">
        <f t="shared" si="296"/>
        <v>7.5215261588202059E-4</v>
      </c>
    </row>
    <row r="663" spans="1:51" ht="15" customHeight="1" x14ac:dyDescent="0.25">
      <c r="A663">
        <v>68</v>
      </c>
      <c r="B663">
        <v>8400</v>
      </c>
      <c r="C663" t="s">
        <v>2225</v>
      </c>
      <c r="D663" t="s">
        <v>2226</v>
      </c>
      <c r="E663" s="39" t="s">
        <v>659</v>
      </c>
      <c r="F663" s="32">
        <v>34387</v>
      </c>
      <c r="G663" s="43">
        <v>140</v>
      </c>
      <c r="H663" s="47">
        <f t="shared" si="271"/>
        <v>2.1461280356782382</v>
      </c>
      <c r="I663">
        <v>15</v>
      </c>
      <c r="J663">
        <v>69</v>
      </c>
      <c r="K663" s="33">
        <f t="shared" si="270"/>
        <v>21.739100000000001</v>
      </c>
      <c r="L663" s="33">
        <v>104</v>
      </c>
      <c r="M663" s="33">
        <v>124</v>
      </c>
      <c r="N663" s="33">
        <v>180</v>
      </c>
      <c r="O663" s="33">
        <v>166</v>
      </c>
      <c r="P663" s="42">
        <v>151</v>
      </c>
      <c r="Q663" s="43">
        <v>153</v>
      </c>
      <c r="R663" s="40">
        <f t="shared" si="272"/>
        <v>180</v>
      </c>
      <c r="S663" s="34">
        <f t="shared" si="273"/>
        <v>22.22</v>
      </c>
      <c r="T663" s="43">
        <v>2177300</v>
      </c>
      <c r="U663" s="43">
        <v>9025780</v>
      </c>
      <c r="V663" s="54">
        <f t="shared" si="274"/>
        <v>24.123123</v>
      </c>
      <c r="W663" s="32">
        <v>21</v>
      </c>
      <c r="X663">
        <v>179</v>
      </c>
      <c r="Y663">
        <f t="shared" si="275"/>
        <v>11.73</v>
      </c>
      <c r="Z663" s="46">
        <v>99052</v>
      </c>
      <c r="AA663" s="41">
        <v>16119</v>
      </c>
      <c r="AB663" s="33">
        <f t="shared" si="276"/>
        <v>0.42007800000000001</v>
      </c>
      <c r="AC663" s="33" t="str">
        <f t="shared" si="277"/>
        <v/>
      </c>
      <c r="AD663" s="33" t="str">
        <f t="shared" si="278"/>
        <v/>
      </c>
      <c r="AE663" s="62">
        <f t="shared" si="279"/>
        <v>670.51732213650223</v>
      </c>
      <c r="AF663" s="62">
        <f t="shared" si="280"/>
        <v>0</v>
      </c>
      <c r="AG663" s="62">
        <f t="shared" si="281"/>
        <v>0</v>
      </c>
      <c r="AH663" s="62" t="str">
        <f t="shared" si="282"/>
        <v/>
      </c>
      <c r="AI663" s="33" t="str">
        <f t="shared" si="283"/>
        <v/>
      </c>
      <c r="AJ663" s="33" t="str">
        <f t="shared" si="284"/>
        <v/>
      </c>
      <c r="AK663" s="34">
        <f t="shared" si="285"/>
        <v>670.52</v>
      </c>
      <c r="AL663" s="34">
        <f t="shared" si="286"/>
        <v>714.1</v>
      </c>
      <c r="AM663" s="32">
        <f t="shared" si="287"/>
        <v>58364</v>
      </c>
      <c r="AN663" s="35">
        <f t="shared" si="288"/>
        <v>5.3758495219872974E-3</v>
      </c>
      <c r="AO663" s="32">
        <f t="shared" si="289"/>
        <v>128.89674398868942</v>
      </c>
      <c r="AP663" s="32">
        <f t="shared" si="290"/>
        <v>34516</v>
      </c>
      <c r="AQ663" s="32">
        <f t="shared" si="291"/>
        <v>1400</v>
      </c>
      <c r="AR663" s="32">
        <f t="shared" si="292"/>
        <v>805.95</v>
      </c>
      <c r="AS663" s="32">
        <f t="shared" si="293"/>
        <v>33581</v>
      </c>
      <c r="AT663" s="36">
        <f t="shared" si="294"/>
        <v>34516</v>
      </c>
      <c r="AU663" s="33"/>
      <c r="AV663" s="33">
        <f t="shared" si="295"/>
        <v>1</v>
      </c>
      <c r="AX663">
        <v>34387</v>
      </c>
      <c r="AY663" s="71">
        <f t="shared" si="296"/>
        <v>3.7514176869165674E-3</v>
      </c>
    </row>
    <row r="664" spans="1:51" ht="15" customHeight="1" x14ac:dyDescent="0.25">
      <c r="A664">
        <v>69</v>
      </c>
      <c r="B664">
        <v>600</v>
      </c>
      <c r="C664" t="s">
        <v>961</v>
      </c>
      <c r="D664" t="s">
        <v>962</v>
      </c>
      <c r="E664" s="39" t="s">
        <v>30</v>
      </c>
      <c r="F664" s="32">
        <v>743491</v>
      </c>
      <c r="G664" s="43">
        <v>1632</v>
      </c>
      <c r="H664" s="47">
        <f t="shared" si="271"/>
        <v>3.2127201544178425</v>
      </c>
      <c r="I664">
        <v>357</v>
      </c>
      <c r="J664">
        <v>1094</v>
      </c>
      <c r="K664" s="33">
        <f t="shared" si="270"/>
        <v>32.6325</v>
      </c>
      <c r="L664" s="33">
        <v>2531</v>
      </c>
      <c r="M664" s="33">
        <v>2670</v>
      </c>
      <c r="N664" s="33">
        <v>1965</v>
      </c>
      <c r="O664" s="33">
        <v>1850</v>
      </c>
      <c r="P664" s="40">
        <v>1682</v>
      </c>
      <c r="Q664" s="43">
        <v>1678</v>
      </c>
      <c r="R664" s="40">
        <f t="shared" si="272"/>
        <v>2670</v>
      </c>
      <c r="S664" s="34">
        <f t="shared" si="273"/>
        <v>38.880000000000003</v>
      </c>
      <c r="T664" s="43">
        <v>9661400</v>
      </c>
      <c r="U664" s="43">
        <v>88141978</v>
      </c>
      <c r="V664" s="54">
        <f t="shared" si="274"/>
        <v>10.961179</v>
      </c>
      <c r="W664" s="32">
        <v>540</v>
      </c>
      <c r="X664">
        <v>1897</v>
      </c>
      <c r="Y664">
        <f t="shared" si="275"/>
        <v>28.47</v>
      </c>
      <c r="Z664" s="46">
        <v>1164624</v>
      </c>
      <c r="AA664" s="41">
        <v>1638307.01</v>
      </c>
      <c r="AB664" s="33">
        <f t="shared" si="276"/>
        <v>0.42007800000000001</v>
      </c>
      <c r="AC664" s="33" t="str">
        <f t="shared" si="277"/>
        <v/>
      </c>
      <c r="AD664" s="33" t="str">
        <f t="shared" si="278"/>
        <v/>
      </c>
      <c r="AE664" s="62">
        <f t="shared" si="279"/>
        <v>906.10298954734981</v>
      </c>
      <c r="AF664" s="62">
        <f t="shared" si="280"/>
        <v>0</v>
      </c>
      <c r="AG664" s="62">
        <f t="shared" si="281"/>
        <v>0</v>
      </c>
      <c r="AH664" s="62" t="str">
        <f t="shared" si="282"/>
        <v/>
      </c>
      <c r="AI664" s="33" t="str">
        <f t="shared" si="283"/>
        <v/>
      </c>
      <c r="AJ664" s="33" t="str">
        <f t="shared" si="284"/>
        <v/>
      </c>
      <c r="AK664" s="34">
        <f t="shared" si="285"/>
        <v>906.1</v>
      </c>
      <c r="AL664" s="34">
        <f t="shared" si="286"/>
        <v>964.99</v>
      </c>
      <c r="AM664" s="32">
        <f t="shared" si="287"/>
        <v>1085631</v>
      </c>
      <c r="AN664" s="35">
        <f t="shared" si="288"/>
        <v>5.3758495219872974E-3</v>
      </c>
      <c r="AO664" s="32">
        <f t="shared" si="289"/>
        <v>1839.293155452734</v>
      </c>
      <c r="AP664" s="32">
        <f t="shared" si="290"/>
        <v>745330</v>
      </c>
      <c r="AQ664" s="32">
        <f t="shared" si="291"/>
        <v>16320</v>
      </c>
      <c r="AR664" s="32">
        <f t="shared" si="292"/>
        <v>81915.3505</v>
      </c>
      <c r="AS664" s="32">
        <f t="shared" si="293"/>
        <v>727171</v>
      </c>
      <c r="AT664" s="36">
        <f t="shared" si="294"/>
        <v>745330</v>
      </c>
      <c r="AU664" s="33"/>
      <c r="AV664" s="33">
        <f t="shared" si="295"/>
        <v>1</v>
      </c>
      <c r="AX664">
        <v>743491</v>
      </c>
      <c r="AY664" s="71">
        <f t="shared" si="296"/>
        <v>2.4734663903127276E-3</v>
      </c>
    </row>
    <row r="665" spans="1:51" ht="15" customHeight="1" x14ac:dyDescent="0.25">
      <c r="A665">
        <v>69</v>
      </c>
      <c r="B665">
        <v>900</v>
      </c>
      <c r="C665" t="s">
        <v>1043</v>
      </c>
      <c r="D665" t="s">
        <v>1044</v>
      </c>
      <c r="E665" s="39" t="s">
        <v>71</v>
      </c>
      <c r="F665" s="32">
        <v>271748</v>
      </c>
      <c r="G665" s="43">
        <v>982</v>
      </c>
      <c r="H665" s="47">
        <f t="shared" si="271"/>
        <v>2.9921114877869495</v>
      </c>
      <c r="I665">
        <v>191</v>
      </c>
      <c r="J665">
        <v>451</v>
      </c>
      <c r="K665" s="33">
        <f t="shared" si="270"/>
        <v>42.350300000000004</v>
      </c>
      <c r="L665" s="33">
        <v>1483</v>
      </c>
      <c r="M665" s="33">
        <v>1428</v>
      </c>
      <c r="N665" s="33">
        <v>1097</v>
      </c>
      <c r="O665" s="33">
        <v>954</v>
      </c>
      <c r="P665" s="42">
        <v>969</v>
      </c>
      <c r="Q665" s="43">
        <v>961</v>
      </c>
      <c r="R665" s="40">
        <f t="shared" si="272"/>
        <v>1483</v>
      </c>
      <c r="S665" s="34">
        <f t="shared" si="273"/>
        <v>33.78</v>
      </c>
      <c r="T665" s="43">
        <v>9229800</v>
      </c>
      <c r="U665" s="43">
        <v>127157388</v>
      </c>
      <c r="V665" s="54">
        <f t="shared" si="274"/>
        <v>7.2585639999999998</v>
      </c>
      <c r="W665" s="32">
        <v>174</v>
      </c>
      <c r="X665">
        <v>882</v>
      </c>
      <c r="Y665">
        <f t="shared" si="275"/>
        <v>19.73</v>
      </c>
      <c r="Z665" s="46">
        <v>1470725</v>
      </c>
      <c r="AA665" s="41">
        <v>1297934.46</v>
      </c>
      <c r="AB665" s="33">
        <f t="shared" si="276"/>
        <v>0.42007800000000001</v>
      </c>
      <c r="AC665" s="33" t="str">
        <f t="shared" si="277"/>
        <v/>
      </c>
      <c r="AD665" s="33" t="str">
        <f t="shared" si="278"/>
        <v/>
      </c>
      <c r="AE665" s="62">
        <f t="shared" si="279"/>
        <v>857.37560908791806</v>
      </c>
      <c r="AF665" s="62">
        <f t="shared" si="280"/>
        <v>0</v>
      </c>
      <c r="AG665" s="62">
        <f t="shared" si="281"/>
        <v>0</v>
      </c>
      <c r="AH665" s="62" t="str">
        <f t="shared" si="282"/>
        <v/>
      </c>
      <c r="AI665" s="33" t="str">
        <f t="shared" si="283"/>
        <v/>
      </c>
      <c r="AJ665" s="33" t="str">
        <f t="shared" si="284"/>
        <v/>
      </c>
      <c r="AK665" s="34">
        <f t="shared" si="285"/>
        <v>857.38</v>
      </c>
      <c r="AL665" s="34">
        <f t="shared" si="286"/>
        <v>913.1</v>
      </c>
      <c r="AM665" s="32">
        <f t="shared" si="287"/>
        <v>278845</v>
      </c>
      <c r="AN665" s="35">
        <f t="shared" si="288"/>
        <v>5.3758495219872974E-3</v>
      </c>
      <c r="AO665" s="32">
        <f t="shared" si="289"/>
        <v>38.152404057543848</v>
      </c>
      <c r="AP665" s="32">
        <f t="shared" si="290"/>
        <v>271786</v>
      </c>
      <c r="AQ665" s="32">
        <f t="shared" si="291"/>
        <v>9820</v>
      </c>
      <c r="AR665" s="32">
        <f t="shared" si="292"/>
        <v>64896.722999999998</v>
      </c>
      <c r="AS665" s="32">
        <f t="shared" si="293"/>
        <v>261928</v>
      </c>
      <c r="AT665" s="36">
        <f t="shared" si="294"/>
        <v>271786</v>
      </c>
      <c r="AU665" s="33"/>
      <c r="AV665" s="33">
        <f t="shared" si="295"/>
        <v>1</v>
      </c>
      <c r="AX665">
        <v>271748</v>
      </c>
      <c r="AY665" s="71">
        <f t="shared" si="296"/>
        <v>1.3983543577137641E-4</v>
      </c>
    </row>
    <row r="666" spans="1:51" ht="15" customHeight="1" x14ac:dyDescent="0.25">
      <c r="A666">
        <v>69</v>
      </c>
      <c r="B666">
        <v>1200</v>
      </c>
      <c r="C666" t="s">
        <v>1093</v>
      </c>
      <c r="D666" t="s">
        <v>1094</v>
      </c>
      <c r="E666" s="39" t="s">
        <v>96</v>
      </c>
      <c r="F666" s="32">
        <v>19102</v>
      </c>
      <c r="G666" s="43">
        <v>116</v>
      </c>
      <c r="H666" s="47">
        <f t="shared" si="271"/>
        <v>2.0644579892269186</v>
      </c>
      <c r="I666">
        <v>6</v>
      </c>
      <c r="J666">
        <v>38</v>
      </c>
      <c r="K666" s="33">
        <f t="shared" si="270"/>
        <v>15.7895</v>
      </c>
      <c r="L666" s="33">
        <v>137</v>
      </c>
      <c r="M666" s="33">
        <v>124</v>
      </c>
      <c r="N666" s="33">
        <v>107</v>
      </c>
      <c r="O666" s="33">
        <v>98</v>
      </c>
      <c r="P666" s="42">
        <v>141</v>
      </c>
      <c r="Q666" s="43">
        <v>118</v>
      </c>
      <c r="R666" s="40">
        <f t="shared" si="272"/>
        <v>141</v>
      </c>
      <c r="S666" s="34">
        <f t="shared" si="273"/>
        <v>17.73</v>
      </c>
      <c r="T666" s="43">
        <v>1033700</v>
      </c>
      <c r="U666" s="43">
        <v>6433270</v>
      </c>
      <c r="V666" s="54">
        <f t="shared" si="274"/>
        <v>16.068034000000001</v>
      </c>
      <c r="W666" s="32">
        <v>22</v>
      </c>
      <c r="X666">
        <v>69</v>
      </c>
      <c r="Y666">
        <f t="shared" si="275"/>
        <v>31.88</v>
      </c>
      <c r="Z666" s="46">
        <v>89859</v>
      </c>
      <c r="AA666" s="41">
        <v>46007.01</v>
      </c>
      <c r="AB666" s="33">
        <f t="shared" si="276"/>
        <v>0.42007800000000001</v>
      </c>
      <c r="AC666" s="33" t="str">
        <f t="shared" si="277"/>
        <v/>
      </c>
      <c r="AD666" s="33" t="str">
        <f t="shared" si="278"/>
        <v/>
      </c>
      <c r="AE666" s="62">
        <f t="shared" si="279"/>
        <v>652.47828728647414</v>
      </c>
      <c r="AF666" s="62">
        <f t="shared" si="280"/>
        <v>0</v>
      </c>
      <c r="AG666" s="62">
        <f t="shared" si="281"/>
        <v>0</v>
      </c>
      <c r="AH666" s="62" t="str">
        <f t="shared" si="282"/>
        <v/>
      </c>
      <c r="AI666" s="33" t="str">
        <f t="shared" si="283"/>
        <v/>
      </c>
      <c r="AJ666" s="33" t="str">
        <f t="shared" si="284"/>
        <v/>
      </c>
      <c r="AK666" s="34">
        <f t="shared" si="285"/>
        <v>652.48</v>
      </c>
      <c r="AL666" s="34">
        <f t="shared" si="286"/>
        <v>694.89</v>
      </c>
      <c r="AM666" s="32">
        <f t="shared" si="287"/>
        <v>42859</v>
      </c>
      <c r="AN666" s="35">
        <f t="shared" si="288"/>
        <v>5.3758495219872974E-3</v>
      </c>
      <c r="AO666" s="32">
        <f t="shared" si="289"/>
        <v>127.71405709385222</v>
      </c>
      <c r="AP666" s="32">
        <f t="shared" si="290"/>
        <v>19230</v>
      </c>
      <c r="AQ666" s="32">
        <f t="shared" si="291"/>
        <v>1160</v>
      </c>
      <c r="AR666" s="32">
        <f t="shared" si="292"/>
        <v>2300.3505</v>
      </c>
      <c r="AS666" s="32">
        <f t="shared" si="293"/>
        <v>17942</v>
      </c>
      <c r="AT666" s="36">
        <f t="shared" si="294"/>
        <v>19230</v>
      </c>
      <c r="AU666" s="33"/>
      <c r="AV666" s="33">
        <f t="shared" si="295"/>
        <v>1</v>
      </c>
      <c r="AX666">
        <v>19102</v>
      </c>
      <c r="AY666" s="71">
        <f t="shared" si="296"/>
        <v>6.7008690189508955E-3</v>
      </c>
    </row>
    <row r="667" spans="1:51" ht="15" customHeight="1" x14ac:dyDescent="0.25">
      <c r="A667">
        <v>69</v>
      </c>
      <c r="B667">
        <v>1300</v>
      </c>
      <c r="C667" t="s">
        <v>1115</v>
      </c>
      <c r="D667" t="s">
        <v>1116</v>
      </c>
      <c r="E667" s="39" t="s">
        <v>107</v>
      </c>
      <c r="F667" s="32">
        <v>420420</v>
      </c>
      <c r="G667" s="43">
        <v>977</v>
      </c>
      <c r="H667" s="47">
        <f t="shared" si="271"/>
        <v>2.989894563718773</v>
      </c>
      <c r="I667">
        <v>133</v>
      </c>
      <c r="J667">
        <v>497</v>
      </c>
      <c r="K667" s="33">
        <f t="shared" si="270"/>
        <v>26.7606</v>
      </c>
      <c r="L667" s="33">
        <v>1303</v>
      </c>
      <c r="M667" s="33">
        <v>1284</v>
      </c>
      <c r="N667" s="33">
        <v>915</v>
      </c>
      <c r="O667" s="33">
        <v>983</v>
      </c>
      <c r="P667" s="40">
        <v>1000</v>
      </c>
      <c r="Q667" s="43">
        <v>952</v>
      </c>
      <c r="R667" s="40">
        <f t="shared" si="272"/>
        <v>1303</v>
      </c>
      <c r="S667" s="34">
        <f t="shared" si="273"/>
        <v>25.02</v>
      </c>
      <c r="T667" s="43">
        <v>3646200</v>
      </c>
      <c r="U667" s="43">
        <v>53544706</v>
      </c>
      <c r="V667" s="54">
        <f t="shared" si="274"/>
        <v>6.8096370000000004</v>
      </c>
      <c r="W667" s="32">
        <v>219</v>
      </c>
      <c r="X667">
        <v>1013</v>
      </c>
      <c r="Y667">
        <f t="shared" si="275"/>
        <v>21.62</v>
      </c>
      <c r="Z667" s="46">
        <v>723096</v>
      </c>
      <c r="AA667" s="41">
        <v>428511.85</v>
      </c>
      <c r="AB667" s="33">
        <f t="shared" si="276"/>
        <v>0.42007800000000001</v>
      </c>
      <c r="AC667" s="33" t="str">
        <f t="shared" si="277"/>
        <v/>
      </c>
      <c r="AD667" s="33" t="str">
        <f t="shared" si="278"/>
        <v/>
      </c>
      <c r="AE667" s="62">
        <f t="shared" si="279"/>
        <v>856.88594155051146</v>
      </c>
      <c r="AF667" s="62">
        <f t="shared" si="280"/>
        <v>0</v>
      </c>
      <c r="AG667" s="62">
        <f t="shared" si="281"/>
        <v>0</v>
      </c>
      <c r="AH667" s="62" t="str">
        <f t="shared" si="282"/>
        <v/>
      </c>
      <c r="AI667" s="33" t="str">
        <f t="shared" si="283"/>
        <v/>
      </c>
      <c r="AJ667" s="33" t="str">
        <f t="shared" si="284"/>
        <v/>
      </c>
      <c r="AK667" s="34">
        <f t="shared" si="285"/>
        <v>856.89</v>
      </c>
      <c r="AL667" s="34">
        <f t="shared" si="286"/>
        <v>912.58</v>
      </c>
      <c r="AM667" s="32">
        <f t="shared" si="287"/>
        <v>587834</v>
      </c>
      <c r="AN667" s="35">
        <f t="shared" si="288"/>
        <v>5.3758495219872974E-3</v>
      </c>
      <c r="AO667" s="32">
        <f t="shared" si="289"/>
        <v>899.99247187398146</v>
      </c>
      <c r="AP667" s="32">
        <f t="shared" si="290"/>
        <v>421320</v>
      </c>
      <c r="AQ667" s="32">
        <f t="shared" si="291"/>
        <v>9770</v>
      </c>
      <c r="AR667" s="32">
        <f t="shared" si="292"/>
        <v>21425.592499999999</v>
      </c>
      <c r="AS667" s="32">
        <f t="shared" si="293"/>
        <v>410650</v>
      </c>
      <c r="AT667" s="36">
        <f t="shared" si="294"/>
        <v>421320</v>
      </c>
      <c r="AU667" s="33"/>
      <c r="AV667" s="33">
        <f t="shared" si="295"/>
        <v>1</v>
      </c>
      <c r="AX667">
        <v>420420</v>
      </c>
      <c r="AY667" s="71">
        <f t="shared" si="296"/>
        <v>2.1407164264307123E-3</v>
      </c>
    </row>
    <row r="668" spans="1:51" ht="15" customHeight="1" x14ac:dyDescent="0.25">
      <c r="A668">
        <v>69</v>
      </c>
      <c r="B668">
        <v>1800</v>
      </c>
      <c r="C668" t="s">
        <v>1171</v>
      </c>
      <c r="D668" t="s">
        <v>1172</v>
      </c>
      <c r="E668" s="39" t="s">
        <v>135</v>
      </c>
      <c r="F668" s="32">
        <v>3696991</v>
      </c>
      <c r="G668" s="43">
        <v>4703</v>
      </c>
      <c r="H668" s="47">
        <f t="shared" si="271"/>
        <v>3.6723749787460793</v>
      </c>
      <c r="I668">
        <v>810</v>
      </c>
      <c r="J668">
        <v>2080</v>
      </c>
      <c r="K668" s="33">
        <f t="shared" si="270"/>
        <v>38.942300000000003</v>
      </c>
      <c r="L668" s="33">
        <v>5913</v>
      </c>
      <c r="M668" s="33">
        <v>5930</v>
      </c>
      <c r="N668" s="33">
        <v>5290</v>
      </c>
      <c r="O668" s="33">
        <v>4960</v>
      </c>
      <c r="P668" s="40">
        <v>4976</v>
      </c>
      <c r="Q668" s="43">
        <v>4775</v>
      </c>
      <c r="R668" s="40">
        <f t="shared" si="272"/>
        <v>5930</v>
      </c>
      <c r="S668" s="34">
        <f t="shared" si="273"/>
        <v>20.69</v>
      </c>
      <c r="T668" s="43">
        <v>19636800</v>
      </c>
      <c r="U668" s="43">
        <v>220342784</v>
      </c>
      <c r="V668" s="54">
        <f t="shared" si="274"/>
        <v>8.9119320000000002</v>
      </c>
      <c r="W668" s="32">
        <v>1452</v>
      </c>
      <c r="X668">
        <v>4731</v>
      </c>
      <c r="Y668">
        <f t="shared" si="275"/>
        <v>30.69</v>
      </c>
      <c r="Z668" s="46">
        <v>3170919</v>
      </c>
      <c r="AA668" s="41">
        <v>2380328</v>
      </c>
      <c r="AB668" s="33">
        <f t="shared" si="276"/>
        <v>0.42007800000000001</v>
      </c>
      <c r="AC668" s="33" t="str">
        <f t="shared" si="277"/>
        <v/>
      </c>
      <c r="AD668" s="33" t="str">
        <f t="shared" si="278"/>
        <v/>
      </c>
      <c r="AE668" s="62">
        <f t="shared" si="279"/>
        <v>0</v>
      </c>
      <c r="AF668" s="62">
        <f t="shared" si="280"/>
        <v>1347.542006102</v>
      </c>
      <c r="AG668" s="62">
        <f t="shared" si="281"/>
        <v>0</v>
      </c>
      <c r="AH668" s="62" t="str">
        <f t="shared" si="282"/>
        <v/>
      </c>
      <c r="AI668" s="33" t="str">
        <f t="shared" si="283"/>
        <v/>
      </c>
      <c r="AJ668" s="33" t="str">
        <f t="shared" si="284"/>
        <v/>
      </c>
      <c r="AK668" s="34">
        <f t="shared" si="285"/>
        <v>1347.54</v>
      </c>
      <c r="AL668" s="34">
        <f t="shared" si="286"/>
        <v>1435.12</v>
      </c>
      <c r="AM668" s="32">
        <f t="shared" si="287"/>
        <v>5417336</v>
      </c>
      <c r="AN668" s="35">
        <f t="shared" si="288"/>
        <v>5.3758495219872974E-3</v>
      </c>
      <c r="AO668" s="32">
        <f t="shared" si="289"/>
        <v>9248.3158459032365</v>
      </c>
      <c r="AP668" s="32">
        <f t="shared" si="290"/>
        <v>3706239</v>
      </c>
      <c r="AQ668" s="32">
        <f t="shared" si="291"/>
        <v>47030</v>
      </c>
      <c r="AR668" s="32">
        <f t="shared" si="292"/>
        <v>119016.40000000001</v>
      </c>
      <c r="AS668" s="32">
        <f t="shared" si="293"/>
        <v>3649961</v>
      </c>
      <c r="AT668" s="36">
        <f t="shared" si="294"/>
        <v>3706239</v>
      </c>
      <c r="AU668" s="33"/>
      <c r="AV668" s="33">
        <f t="shared" si="295"/>
        <v>1</v>
      </c>
      <c r="AX668">
        <v>3696991</v>
      </c>
      <c r="AY668" s="71">
        <f t="shared" si="296"/>
        <v>2.5014937823759917E-3</v>
      </c>
    </row>
    <row r="669" spans="1:51" ht="15" customHeight="1" x14ac:dyDescent="0.25">
      <c r="A669">
        <v>69</v>
      </c>
      <c r="B669">
        <v>1900</v>
      </c>
      <c r="C669" t="s">
        <v>1231</v>
      </c>
      <c r="D669" t="s">
        <v>1232</v>
      </c>
      <c r="E669" s="39" t="s">
        <v>165</v>
      </c>
      <c r="F669" s="32">
        <v>181053</v>
      </c>
      <c r="G669" s="43">
        <v>536</v>
      </c>
      <c r="H669" s="47">
        <f t="shared" si="271"/>
        <v>2.7291647896927702</v>
      </c>
      <c r="I669">
        <v>34</v>
      </c>
      <c r="J669">
        <v>270</v>
      </c>
      <c r="K669" s="33">
        <f t="shared" si="270"/>
        <v>12.592600000000001</v>
      </c>
      <c r="L669" s="33">
        <v>687</v>
      </c>
      <c r="M669" s="33">
        <v>800</v>
      </c>
      <c r="N669" s="33">
        <v>680</v>
      </c>
      <c r="O669" s="33">
        <v>622</v>
      </c>
      <c r="P669" s="42">
        <v>574</v>
      </c>
      <c r="Q669" s="43">
        <v>534</v>
      </c>
      <c r="R669" s="40">
        <f t="shared" si="272"/>
        <v>800</v>
      </c>
      <c r="S669" s="34">
        <f t="shared" si="273"/>
        <v>33</v>
      </c>
      <c r="T669" s="43">
        <v>9314800</v>
      </c>
      <c r="U669" s="43">
        <v>34993356</v>
      </c>
      <c r="V669" s="54">
        <f t="shared" si="274"/>
        <v>26.618766999999998</v>
      </c>
      <c r="W669" s="32">
        <v>154</v>
      </c>
      <c r="X669">
        <v>427</v>
      </c>
      <c r="Y669">
        <f t="shared" si="275"/>
        <v>36.07</v>
      </c>
      <c r="Z669" s="46">
        <v>468670</v>
      </c>
      <c r="AA669" s="41">
        <v>530882.06000000006</v>
      </c>
      <c r="AB669" s="33">
        <f t="shared" si="276"/>
        <v>0.42007800000000001</v>
      </c>
      <c r="AC669" s="33" t="str">
        <f t="shared" si="277"/>
        <v/>
      </c>
      <c r="AD669" s="33" t="str">
        <f t="shared" si="278"/>
        <v/>
      </c>
      <c r="AE669" s="62">
        <f t="shared" si="279"/>
        <v>799.29673125296995</v>
      </c>
      <c r="AF669" s="62">
        <f t="shared" si="280"/>
        <v>0</v>
      </c>
      <c r="AG669" s="62">
        <f t="shared" si="281"/>
        <v>0</v>
      </c>
      <c r="AH669" s="62" t="str">
        <f t="shared" si="282"/>
        <v/>
      </c>
      <c r="AI669" s="33" t="str">
        <f t="shared" si="283"/>
        <v/>
      </c>
      <c r="AJ669" s="33" t="str">
        <f t="shared" si="284"/>
        <v/>
      </c>
      <c r="AK669" s="34">
        <f t="shared" si="285"/>
        <v>799.3</v>
      </c>
      <c r="AL669" s="34">
        <f t="shared" si="286"/>
        <v>851.25</v>
      </c>
      <c r="AM669" s="32">
        <f t="shared" si="287"/>
        <v>259392</v>
      </c>
      <c r="AN669" s="35">
        <f t="shared" si="288"/>
        <v>5.3758495219872974E-3</v>
      </c>
      <c r="AO669" s="32">
        <f t="shared" si="289"/>
        <v>421.13867570296287</v>
      </c>
      <c r="AP669" s="32">
        <f t="shared" si="290"/>
        <v>181474</v>
      </c>
      <c r="AQ669" s="32">
        <f t="shared" si="291"/>
        <v>5360</v>
      </c>
      <c r="AR669" s="32">
        <f t="shared" si="292"/>
        <v>26544.103000000003</v>
      </c>
      <c r="AS669" s="32">
        <f t="shared" si="293"/>
        <v>175693</v>
      </c>
      <c r="AT669" s="36">
        <f t="shared" si="294"/>
        <v>181474</v>
      </c>
      <c r="AU669" s="33"/>
      <c r="AV669" s="33">
        <f t="shared" si="295"/>
        <v>1</v>
      </c>
      <c r="AX669">
        <v>181053</v>
      </c>
      <c r="AY669" s="71">
        <f t="shared" si="296"/>
        <v>2.3252859659878599E-3</v>
      </c>
    </row>
    <row r="670" spans="1:51" ht="15" customHeight="1" x14ac:dyDescent="0.25">
      <c r="A670">
        <v>69</v>
      </c>
      <c r="B670">
        <v>2500</v>
      </c>
      <c r="C670" t="s">
        <v>1387</v>
      </c>
      <c r="D670" t="s">
        <v>1388</v>
      </c>
      <c r="E670" s="39" t="s">
        <v>242</v>
      </c>
      <c r="F670" s="32">
        <v>2826811</v>
      </c>
      <c r="G670" s="43">
        <v>3276</v>
      </c>
      <c r="H670" s="47">
        <f t="shared" si="271"/>
        <v>3.5153438930883807</v>
      </c>
      <c r="I670">
        <v>998</v>
      </c>
      <c r="J670">
        <v>2020</v>
      </c>
      <c r="K670" s="33">
        <f t="shared" si="270"/>
        <v>49.405900000000003</v>
      </c>
      <c r="L670" s="33">
        <v>4904</v>
      </c>
      <c r="M670" s="33">
        <v>4820</v>
      </c>
      <c r="N670" s="33">
        <v>3968</v>
      </c>
      <c r="O670" s="33">
        <v>3724</v>
      </c>
      <c r="P670" s="40">
        <v>3460</v>
      </c>
      <c r="Q670" s="43">
        <v>3268</v>
      </c>
      <c r="R670" s="40">
        <f t="shared" si="272"/>
        <v>4904</v>
      </c>
      <c r="S670" s="34">
        <f t="shared" si="273"/>
        <v>33.200000000000003</v>
      </c>
      <c r="T670" s="43">
        <v>43406900</v>
      </c>
      <c r="U670" s="43">
        <v>259961428</v>
      </c>
      <c r="V670" s="54">
        <f t="shared" si="274"/>
        <v>16.697438999999999</v>
      </c>
      <c r="W670" s="32">
        <v>867</v>
      </c>
      <c r="X670">
        <v>3239</v>
      </c>
      <c r="Y670">
        <f t="shared" si="275"/>
        <v>26.77</v>
      </c>
      <c r="Z670" s="46">
        <v>3084373</v>
      </c>
      <c r="AA670" s="41">
        <v>2359893.5300000003</v>
      </c>
      <c r="AB670" s="33">
        <f t="shared" si="276"/>
        <v>0.42007800000000001</v>
      </c>
      <c r="AC670" s="33" t="str">
        <f t="shared" si="277"/>
        <v/>
      </c>
      <c r="AD670" s="33" t="str">
        <f t="shared" si="278"/>
        <v/>
      </c>
      <c r="AE670" s="62">
        <f t="shared" si="279"/>
        <v>0</v>
      </c>
      <c r="AF670" s="62">
        <f t="shared" si="280"/>
        <v>1741.6212210377498</v>
      </c>
      <c r="AG670" s="62">
        <f t="shared" si="281"/>
        <v>0</v>
      </c>
      <c r="AH670" s="62" t="str">
        <f t="shared" si="282"/>
        <v/>
      </c>
      <c r="AI670" s="33" t="str">
        <f t="shared" si="283"/>
        <v/>
      </c>
      <c r="AJ670" s="33" t="str">
        <f t="shared" si="284"/>
        <v/>
      </c>
      <c r="AK670" s="34">
        <f t="shared" si="285"/>
        <v>1741.62</v>
      </c>
      <c r="AL670" s="34">
        <f t="shared" si="286"/>
        <v>1854.81</v>
      </c>
      <c r="AM670" s="32">
        <f t="shared" si="287"/>
        <v>4780680</v>
      </c>
      <c r="AN670" s="35">
        <f t="shared" si="288"/>
        <v>5.3758495219872974E-3</v>
      </c>
      <c r="AO670" s="32">
        <f t="shared" si="289"/>
        <v>10503.705729675799</v>
      </c>
      <c r="AP670" s="32">
        <f t="shared" si="290"/>
        <v>2837315</v>
      </c>
      <c r="AQ670" s="32">
        <f t="shared" si="291"/>
        <v>32760</v>
      </c>
      <c r="AR670" s="32">
        <f t="shared" si="292"/>
        <v>117994.67650000002</v>
      </c>
      <c r="AS670" s="32">
        <f t="shared" si="293"/>
        <v>2794051</v>
      </c>
      <c r="AT670" s="36">
        <f t="shared" si="294"/>
        <v>2837315</v>
      </c>
      <c r="AU670" s="33"/>
      <c r="AV670" s="33">
        <f t="shared" si="295"/>
        <v>1</v>
      </c>
      <c r="AX670">
        <v>2826811</v>
      </c>
      <c r="AY670" s="71">
        <f t="shared" si="296"/>
        <v>3.7158479997424659E-3</v>
      </c>
    </row>
    <row r="671" spans="1:51" ht="15" customHeight="1" x14ac:dyDescent="0.25">
      <c r="A671">
        <v>69</v>
      </c>
      <c r="B671">
        <v>2700</v>
      </c>
      <c r="C671" t="s">
        <v>1405</v>
      </c>
      <c r="D671" t="s">
        <v>1406</v>
      </c>
      <c r="E671" s="39" t="s">
        <v>250</v>
      </c>
      <c r="F671" s="32">
        <v>3255999</v>
      </c>
      <c r="G671" s="43">
        <v>3513</v>
      </c>
      <c r="H671" s="47">
        <f t="shared" si="271"/>
        <v>3.5456781497920256</v>
      </c>
      <c r="I671">
        <v>1002</v>
      </c>
      <c r="J671">
        <v>2048</v>
      </c>
      <c r="K671" s="33">
        <f t="shared" si="270"/>
        <v>48.925800000000002</v>
      </c>
      <c r="L671" s="33">
        <v>4721</v>
      </c>
      <c r="M671" s="33">
        <v>5042</v>
      </c>
      <c r="N671" s="33">
        <v>4064</v>
      </c>
      <c r="O671" s="33">
        <v>3865</v>
      </c>
      <c r="P671" s="40">
        <v>3718</v>
      </c>
      <c r="Q671" s="43">
        <v>3493</v>
      </c>
      <c r="R671" s="40">
        <f t="shared" si="272"/>
        <v>5042</v>
      </c>
      <c r="S671" s="34">
        <f t="shared" si="273"/>
        <v>30.33</v>
      </c>
      <c r="T671" s="43">
        <v>20815500</v>
      </c>
      <c r="U671" s="43">
        <v>152590955</v>
      </c>
      <c r="V671" s="54">
        <f t="shared" si="274"/>
        <v>13.641372</v>
      </c>
      <c r="W671" s="32">
        <v>631</v>
      </c>
      <c r="X671">
        <v>3470</v>
      </c>
      <c r="Y671">
        <f t="shared" si="275"/>
        <v>18.18</v>
      </c>
      <c r="Z671" s="46">
        <v>2362461</v>
      </c>
      <c r="AA671" s="41">
        <v>2785302.14</v>
      </c>
      <c r="AB671" s="33">
        <f t="shared" si="276"/>
        <v>0.42007800000000001</v>
      </c>
      <c r="AC671" s="33" t="str">
        <f t="shared" si="277"/>
        <v/>
      </c>
      <c r="AD671" s="33" t="str">
        <f t="shared" si="278"/>
        <v/>
      </c>
      <c r="AE671" s="62">
        <f t="shared" si="279"/>
        <v>0</v>
      </c>
      <c r="AF671" s="62">
        <f t="shared" si="280"/>
        <v>1652.4790238169999</v>
      </c>
      <c r="AG671" s="62">
        <f t="shared" si="281"/>
        <v>0</v>
      </c>
      <c r="AH671" s="62" t="str">
        <f t="shared" si="282"/>
        <v/>
      </c>
      <c r="AI671" s="33" t="str">
        <f t="shared" si="283"/>
        <v/>
      </c>
      <c r="AJ671" s="33" t="str">
        <f t="shared" si="284"/>
        <v/>
      </c>
      <c r="AK671" s="34">
        <f t="shared" si="285"/>
        <v>1652.48</v>
      </c>
      <c r="AL671" s="34">
        <f t="shared" si="286"/>
        <v>1759.88</v>
      </c>
      <c r="AM671" s="32">
        <f t="shared" si="287"/>
        <v>5190041</v>
      </c>
      <c r="AN671" s="35">
        <f t="shared" si="288"/>
        <v>5.3758495219872974E-3</v>
      </c>
      <c r="AO671" s="32">
        <f t="shared" si="289"/>
        <v>10397.118761203357</v>
      </c>
      <c r="AP671" s="32">
        <f t="shared" si="290"/>
        <v>3266396</v>
      </c>
      <c r="AQ671" s="32">
        <f t="shared" si="291"/>
        <v>35130</v>
      </c>
      <c r="AR671" s="32">
        <f t="shared" si="292"/>
        <v>139265.10700000002</v>
      </c>
      <c r="AS671" s="32">
        <f t="shared" si="293"/>
        <v>3220869</v>
      </c>
      <c r="AT671" s="36">
        <f t="shared" si="294"/>
        <v>3266396</v>
      </c>
      <c r="AU671" s="33"/>
      <c r="AV671" s="33">
        <f t="shared" si="295"/>
        <v>1</v>
      </c>
      <c r="AX671">
        <v>3255999</v>
      </c>
      <c r="AY671" s="71">
        <f t="shared" si="296"/>
        <v>3.1931827988890661E-3</v>
      </c>
    </row>
    <row r="672" spans="1:51" ht="15" customHeight="1" x14ac:dyDescent="0.25">
      <c r="A672">
        <v>69</v>
      </c>
      <c r="B672">
        <v>2900</v>
      </c>
      <c r="C672" t="s">
        <v>1439</v>
      </c>
      <c r="D672" t="s">
        <v>1440</v>
      </c>
      <c r="E672" s="39" t="s">
        <v>267</v>
      </c>
      <c r="F672" s="32">
        <v>197089</v>
      </c>
      <c r="G672" s="43">
        <v>513</v>
      </c>
      <c r="H672" s="47">
        <f t="shared" si="271"/>
        <v>2.7101173651118162</v>
      </c>
      <c r="I672">
        <v>41</v>
      </c>
      <c r="J672">
        <v>271</v>
      </c>
      <c r="K672" s="33">
        <f t="shared" si="270"/>
        <v>15.129200000000001</v>
      </c>
      <c r="L672" s="33">
        <v>650</v>
      </c>
      <c r="M672" s="33">
        <v>648</v>
      </c>
      <c r="N672" s="33">
        <v>574</v>
      </c>
      <c r="O672" s="33">
        <v>503</v>
      </c>
      <c r="P672" s="42">
        <v>528</v>
      </c>
      <c r="Q672" s="43">
        <v>517</v>
      </c>
      <c r="R672" s="40">
        <f t="shared" si="272"/>
        <v>650</v>
      </c>
      <c r="S672" s="34">
        <f t="shared" si="273"/>
        <v>21.08</v>
      </c>
      <c r="T672" s="43">
        <v>5341900</v>
      </c>
      <c r="U672" s="43">
        <v>22285662</v>
      </c>
      <c r="V672" s="54">
        <f t="shared" si="274"/>
        <v>23.970120000000001</v>
      </c>
      <c r="W672" s="32">
        <v>94</v>
      </c>
      <c r="X672">
        <v>482</v>
      </c>
      <c r="Y672">
        <f t="shared" si="275"/>
        <v>19.5</v>
      </c>
      <c r="Z672" s="46">
        <v>257081</v>
      </c>
      <c r="AA672" s="41">
        <v>399988</v>
      </c>
      <c r="AB672" s="33">
        <f t="shared" si="276"/>
        <v>0.42007800000000001</v>
      </c>
      <c r="AC672" s="33" t="str">
        <f t="shared" si="277"/>
        <v/>
      </c>
      <c r="AD672" s="33" t="str">
        <f t="shared" si="278"/>
        <v/>
      </c>
      <c r="AE672" s="62">
        <f t="shared" si="279"/>
        <v>795.0895932538026</v>
      </c>
      <c r="AF672" s="62">
        <f t="shared" si="280"/>
        <v>0</v>
      </c>
      <c r="AG672" s="62">
        <f t="shared" si="281"/>
        <v>0</v>
      </c>
      <c r="AH672" s="62" t="str">
        <f t="shared" si="282"/>
        <v/>
      </c>
      <c r="AI672" s="33" t="str">
        <f t="shared" si="283"/>
        <v/>
      </c>
      <c r="AJ672" s="33" t="str">
        <f t="shared" si="284"/>
        <v/>
      </c>
      <c r="AK672" s="34">
        <f t="shared" si="285"/>
        <v>795.09</v>
      </c>
      <c r="AL672" s="34">
        <f t="shared" si="286"/>
        <v>846.77</v>
      </c>
      <c r="AM672" s="32">
        <f t="shared" si="287"/>
        <v>326399</v>
      </c>
      <c r="AN672" s="35">
        <f t="shared" si="288"/>
        <v>5.3758495219872974E-3</v>
      </c>
      <c r="AO672" s="32">
        <f t="shared" si="289"/>
        <v>695.15110168817739</v>
      </c>
      <c r="AP672" s="32">
        <f t="shared" si="290"/>
        <v>197784</v>
      </c>
      <c r="AQ672" s="32">
        <f t="shared" si="291"/>
        <v>5130</v>
      </c>
      <c r="AR672" s="32">
        <f t="shared" si="292"/>
        <v>19999.400000000001</v>
      </c>
      <c r="AS672" s="32">
        <f t="shared" si="293"/>
        <v>191959</v>
      </c>
      <c r="AT672" s="36">
        <f t="shared" si="294"/>
        <v>197784</v>
      </c>
      <c r="AU672" s="33"/>
      <c r="AV672" s="33">
        <f t="shared" si="295"/>
        <v>1</v>
      </c>
      <c r="AX672">
        <v>197089</v>
      </c>
      <c r="AY672" s="71">
        <f t="shared" si="296"/>
        <v>3.5263256701287236E-3</v>
      </c>
    </row>
    <row r="673" spans="1:51" ht="15" customHeight="1" x14ac:dyDescent="0.25">
      <c r="A673">
        <v>69</v>
      </c>
      <c r="B673">
        <v>3500</v>
      </c>
      <c r="C673" t="s">
        <v>1497</v>
      </c>
      <c r="D673" t="s">
        <v>1498</v>
      </c>
      <c r="E673" s="39" t="s">
        <v>296</v>
      </c>
      <c r="F673" s="32">
        <v>786441</v>
      </c>
      <c r="G673" s="43">
        <v>1652</v>
      </c>
      <c r="H673" s="47">
        <f t="shared" si="271"/>
        <v>3.2180100429843632</v>
      </c>
      <c r="I673">
        <v>365</v>
      </c>
      <c r="J673">
        <v>847</v>
      </c>
      <c r="K673" s="33">
        <f t="shared" si="270"/>
        <v>43.093299999999999</v>
      </c>
      <c r="L673" s="33">
        <v>2287</v>
      </c>
      <c r="M673" s="33">
        <v>2721</v>
      </c>
      <c r="N673" s="33">
        <v>1934</v>
      </c>
      <c r="O673" s="33">
        <v>1847</v>
      </c>
      <c r="P673" s="40">
        <v>1799</v>
      </c>
      <c r="Q673" s="43">
        <v>1687</v>
      </c>
      <c r="R673" s="40">
        <f t="shared" si="272"/>
        <v>2721</v>
      </c>
      <c r="S673" s="34">
        <f t="shared" si="273"/>
        <v>39.29</v>
      </c>
      <c r="T673" s="43">
        <v>12372100</v>
      </c>
      <c r="U673" s="43">
        <v>95652508</v>
      </c>
      <c r="V673" s="54">
        <f t="shared" si="274"/>
        <v>12.934423000000001</v>
      </c>
      <c r="W673" s="32">
        <v>444</v>
      </c>
      <c r="X673">
        <v>1693</v>
      </c>
      <c r="Y673">
        <f t="shared" si="275"/>
        <v>26.23</v>
      </c>
      <c r="Z673" s="46">
        <v>1279021</v>
      </c>
      <c r="AA673" s="41">
        <v>1311675.99</v>
      </c>
      <c r="AB673" s="33">
        <f t="shared" si="276"/>
        <v>0.42007800000000001</v>
      </c>
      <c r="AC673" s="33" t="str">
        <f t="shared" si="277"/>
        <v/>
      </c>
      <c r="AD673" s="33" t="str">
        <f t="shared" si="278"/>
        <v/>
      </c>
      <c r="AE673" s="62">
        <f t="shared" si="279"/>
        <v>907.27140426425717</v>
      </c>
      <c r="AF673" s="62">
        <f t="shared" si="280"/>
        <v>0</v>
      </c>
      <c r="AG673" s="62">
        <f t="shared" si="281"/>
        <v>0</v>
      </c>
      <c r="AH673" s="62" t="str">
        <f t="shared" si="282"/>
        <v/>
      </c>
      <c r="AI673" s="33" t="str">
        <f t="shared" si="283"/>
        <v/>
      </c>
      <c r="AJ673" s="33" t="str">
        <f t="shared" si="284"/>
        <v/>
      </c>
      <c r="AK673" s="34">
        <f t="shared" si="285"/>
        <v>907.27</v>
      </c>
      <c r="AL673" s="34">
        <f t="shared" si="286"/>
        <v>966.24</v>
      </c>
      <c r="AM673" s="32">
        <f t="shared" si="287"/>
        <v>1058940</v>
      </c>
      <c r="AN673" s="35">
        <f t="shared" si="288"/>
        <v>5.3758495219872974E-3</v>
      </c>
      <c r="AO673" s="32">
        <f t="shared" si="289"/>
        <v>1464.9136188920165</v>
      </c>
      <c r="AP673" s="32">
        <f t="shared" si="290"/>
        <v>787906</v>
      </c>
      <c r="AQ673" s="32">
        <f t="shared" si="291"/>
        <v>16520</v>
      </c>
      <c r="AR673" s="32">
        <f t="shared" si="292"/>
        <v>65583.799500000008</v>
      </c>
      <c r="AS673" s="32">
        <f t="shared" si="293"/>
        <v>769921</v>
      </c>
      <c r="AT673" s="36">
        <f t="shared" si="294"/>
        <v>787906</v>
      </c>
      <c r="AU673" s="33"/>
      <c r="AV673" s="33">
        <f t="shared" si="295"/>
        <v>1</v>
      </c>
      <c r="AX673">
        <v>786441</v>
      </c>
      <c r="AY673" s="71">
        <f t="shared" si="296"/>
        <v>1.8628225130683674E-3</v>
      </c>
    </row>
    <row r="674" spans="1:51" ht="15" customHeight="1" x14ac:dyDescent="0.25">
      <c r="A674">
        <v>69</v>
      </c>
      <c r="B674">
        <v>3600</v>
      </c>
      <c r="C674" t="s">
        <v>1619</v>
      </c>
      <c r="D674" t="s">
        <v>1620</v>
      </c>
      <c r="E674" s="39" t="s">
        <v>357</v>
      </c>
      <c r="F674" s="32">
        <v>320040</v>
      </c>
      <c r="G674" s="43">
        <v>10408</v>
      </c>
      <c r="H674" s="47">
        <f t="shared" si="271"/>
        <v>4.0173672835535301</v>
      </c>
      <c r="I674">
        <v>392</v>
      </c>
      <c r="J674">
        <v>3878</v>
      </c>
      <c r="K674" s="33">
        <f t="shared" si="270"/>
        <v>10.1083</v>
      </c>
      <c r="L674" s="33">
        <v>0</v>
      </c>
      <c r="M674" s="33">
        <v>6759</v>
      </c>
      <c r="N674" s="33">
        <v>6761</v>
      </c>
      <c r="O674" s="33">
        <v>7448</v>
      </c>
      <c r="P674" s="40">
        <v>9414</v>
      </c>
      <c r="Q674" s="43">
        <v>10221</v>
      </c>
      <c r="R674" s="40">
        <f t="shared" si="272"/>
        <v>10221</v>
      </c>
      <c r="S674" s="34">
        <f t="shared" si="273"/>
        <v>0</v>
      </c>
      <c r="T674" s="43">
        <v>374950800</v>
      </c>
      <c r="U674" s="43">
        <v>1770080683</v>
      </c>
      <c r="V674" s="54">
        <f t="shared" si="274"/>
        <v>21.182694999999999</v>
      </c>
      <c r="W674" s="32">
        <v>1501</v>
      </c>
      <c r="X674">
        <v>10192</v>
      </c>
      <c r="Y674">
        <f t="shared" si="275"/>
        <v>14.73</v>
      </c>
      <c r="Z674" s="46">
        <v>22639198</v>
      </c>
      <c r="AA674" s="41">
        <v>9408623</v>
      </c>
      <c r="AB674" s="33">
        <f t="shared" si="276"/>
        <v>0.42007800000000001</v>
      </c>
      <c r="AC674" s="33" t="str">
        <f t="shared" si="277"/>
        <v/>
      </c>
      <c r="AD674" s="33">
        <f t="shared" si="278"/>
        <v>0.59199999999999997</v>
      </c>
      <c r="AE674" s="62">
        <f t="shared" si="279"/>
        <v>0</v>
      </c>
      <c r="AF674" s="62">
        <f t="shared" si="280"/>
        <v>873.88335610374986</v>
      </c>
      <c r="AG674" s="62">
        <f t="shared" si="281"/>
        <v>770.67802035074988</v>
      </c>
      <c r="AH674" s="62" t="str">
        <f t="shared" si="282"/>
        <v/>
      </c>
      <c r="AI674" s="33">
        <f t="shared" si="283"/>
        <v>831.77557911652582</v>
      </c>
      <c r="AJ674" s="33">
        <f t="shared" si="284"/>
        <v>1</v>
      </c>
      <c r="AK674" s="34">
        <f t="shared" si="285"/>
        <v>831.78</v>
      </c>
      <c r="AL674" s="34">
        <f t="shared" si="286"/>
        <v>885.84</v>
      </c>
      <c r="AM674" s="32">
        <f t="shared" si="287"/>
        <v>0</v>
      </c>
      <c r="AN674" s="35">
        <f t="shared" si="288"/>
        <v>5.3758495219872974E-3</v>
      </c>
      <c r="AO674" s="32">
        <f t="shared" si="289"/>
        <v>-1720.4868810168146</v>
      </c>
      <c r="AP674" s="32">
        <f t="shared" si="290"/>
        <v>0</v>
      </c>
      <c r="AQ674" s="32">
        <f t="shared" si="291"/>
        <v>104080</v>
      </c>
      <c r="AR674" s="32">
        <f t="shared" si="292"/>
        <v>470431.15</v>
      </c>
      <c r="AS674" s="32">
        <f t="shared" si="293"/>
        <v>215960</v>
      </c>
      <c r="AT674" s="36">
        <f t="shared" si="294"/>
        <v>215960</v>
      </c>
      <c r="AU674" s="33"/>
      <c r="AV674" s="33">
        <f t="shared" si="295"/>
        <v>1</v>
      </c>
      <c r="AX674">
        <v>320040</v>
      </c>
      <c r="AY674" s="71">
        <f t="shared" si="296"/>
        <v>-0.32520934883139607</v>
      </c>
    </row>
    <row r="675" spans="1:51" ht="15" customHeight="1" x14ac:dyDescent="0.25">
      <c r="A675">
        <v>69</v>
      </c>
      <c r="B675">
        <v>3800</v>
      </c>
      <c r="C675" t="s">
        <v>1625</v>
      </c>
      <c r="D675" t="s">
        <v>1626</v>
      </c>
      <c r="E675" s="39" t="s">
        <v>360</v>
      </c>
      <c r="F675" s="32">
        <v>9349909</v>
      </c>
      <c r="G675" s="43">
        <v>16015</v>
      </c>
      <c r="H675" s="47">
        <f t="shared" si="271"/>
        <v>4.2045269429998404</v>
      </c>
      <c r="I675">
        <v>2373</v>
      </c>
      <c r="J675">
        <v>8457</v>
      </c>
      <c r="K675" s="33">
        <f t="shared" si="270"/>
        <v>28.0596</v>
      </c>
      <c r="L675" s="33">
        <v>16104</v>
      </c>
      <c r="M675" s="33">
        <v>21193</v>
      </c>
      <c r="N675" s="33">
        <v>18046</v>
      </c>
      <c r="O675" s="33">
        <v>17071</v>
      </c>
      <c r="P675" s="40">
        <v>16361</v>
      </c>
      <c r="Q675" s="43">
        <v>16214</v>
      </c>
      <c r="R675" s="40">
        <f t="shared" si="272"/>
        <v>21193</v>
      </c>
      <c r="S675" s="34">
        <f t="shared" si="273"/>
        <v>24.43</v>
      </c>
      <c r="T675" s="43">
        <v>173633000</v>
      </c>
      <c r="U675" s="43">
        <v>1083919830</v>
      </c>
      <c r="V675" s="54">
        <f t="shared" si="274"/>
        <v>16.018989000000001</v>
      </c>
      <c r="W675" s="32">
        <v>3649</v>
      </c>
      <c r="X675">
        <v>16100</v>
      </c>
      <c r="Y675">
        <f t="shared" si="275"/>
        <v>22.66</v>
      </c>
      <c r="Z675" s="46">
        <v>14049552</v>
      </c>
      <c r="AA675" s="41">
        <v>10462606</v>
      </c>
      <c r="AB675" s="33">
        <f t="shared" si="276"/>
        <v>0.42007800000000001</v>
      </c>
      <c r="AC675" s="33" t="str">
        <f t="shared" si="277"/>
        <v/>
      </c>
      <c r="AD675" s="33" t="str">
        <f t="shared" si="278"/>
        <v/>
      </c>
      <c r="AE675" s="62">
        <f t="shared" si="279"/>
        <v>0</v>
      </c>
      <c r="AF675" s="62">
        <f t="shared" si="280"/>
        <v>0</v>
      </c>
      <c r="AG675" s="62">
        <f t="shared" si="281"/>
        <v>1284.94519668465</v>
      </c>
      <c r="AH675" s="62" t="str">
        <f t="shared" si="282"/>
        <v/>
      </c>
      <c r="AI675" s="33" t="str">
        <f t="shared" si="283"/>
        <v/>
      </c>
      <c r="AJ675" s="33" t="str">
        <f t="shared" si="284"/>
        <v/>
      </c>
      <c r="AK675" s="34">
        <f t="shared" si="285"/>
        <v>1284.95</v>
      </c>
      <c r="AL675" s="34">
        <f t="shared" si="286"/>
        <v>1368.46</v>
      </c>
      <c r="AM675" s="32">
        <f t="shared" si="287"/>
        <v>16013979</v>
      </c>
      <c r="AN675" s="35">
        <f t="shared" si="288"/>
        <v>5.3758495219872974E-3</v>
      </c>
      <c r="AO675" s="32">
        <f t="shared" si="289"/>
        <v>35825.037523989886</v>
      </c>
      <c r="AP675" s="32">
        <f t="shared" si="290"/>
        <v>9385734</v>
      </c>
      <c r="AQ675" s="32">
        <f t="shared" si="291"/>
        <v>160150</v>
      </c>
      <c r="AR675" s="32">
        <f t="shared" si="292"/>
        <v>523130.30000000005</v>
      </c>
      <c r="AS675" s="32">
        <f t="shared" si="293"/>
        <v>9189759</v>
      </c>
      <c r="AT675" s="36">
        <f t="shared" si="294"/>
        <v>9385734</v>
      </c>
      <c r="AU675" s="33"/>
      <c r="AV675" s="33">
        <f t="shared" si="295"/>
        <v>1</v>
      </c>
      <c r="AX675">
        <v>9349909</v>
      </c>
      <c r="AY675" s="71">
        <f t="shared" si="296"/>
        <v>3.8315880935311775E-3</v>
      </c>
    </row>
    <row r="676" spans="1:51" ht="15" customHeight="1" x14ac:dyDescent="0.25">
      <c r="A676">
        <v>69</v>
      </c>
      <c r="B676">
        <v>4000</v>
      </c>
      <c r="C676" t="s">
        <v>1677</v>
      </c>
      <c r="D676" t="s">
        <v>1678</v>
      </c>
      <c r="E676" s="39" t="s">
        <v>386</v>
      </c>
      <c r="F676" s="32">
        <v>13640</v>
      </c>
      <c r="G676" s="43">
        <v>108</v>
      </c>
      <c r="H676" s="47">
        <f t="shared" si="271"/>
        <v>2.0334237554869499</v>
      </c>
      <c r="I676">
        <v>7</v>
      </c>
      <c r="J676">
        <v>44</v>
      </c>
      <c r="K676" s="33">
        <f t="shared" si="270"/>
        <v>15.9091</v>
      </c>
      <c r="L676" s="33">
        <v>150</v>
      </c>
      <c r="M676" s="33">
        <v>134</v>
      </c>
      <c r="N676" s="33">
        <v>133</v>
      </c>
      <c r="O676" s="33">
        <v>93</v>
      </c>
      <c r="P676" s="42">
        <v>86</v>
      </c>
      <c r="Q676" s="43">
        <v>110</v>
      </c>
      <c r="R676" s="40">
        <f t="shared" si="272"/>
        <v>150</v>
      </c>
      <c r="S676" s="34">
        <f t="shared" si="273"/>
        <v>28</v>
      </c>
      <c r="T676" s="43">
        <v>1716000</v>
      </c>
      <c r="U676" s="43">
        <v>6922621</v>
      </c>
      <c r="V676" s="54">
        <f t="shared" si="274"/>
        <v>24.788298999999999</v>
      </c>
      <c r="W676" s="32">
        <v>19</v>
      </c>
      <c r="X676">
        <v>95</v>
      </c>
      <c r="Y676">
        <f t="shared" si="275"/>
        <v>20</v>
      </c>
      <c r="Z676" s="46">
        <v>97998</v>
      </c>
      <c r="AA676" s="41">
        <v>20450.8</v>
      </c>
      <c r="AB676" s="33">
        <f t="shared" si="276"/>
        <v>0.42007800000000001</v>
      </c>
      <c r="AC676" s="33" t="str">
        <f t="shared" si="277"/>
        <v/>
      </c>
      <c r="AD676" s="33" t="str">
        <f t="shared" si="278"/>
        <v/>
      </c>
      <c r="AE676" s="62">
        <f t="shared" si="279"/>
        <v>645.62353884069103</v>
      </c>
      <c r="AF676" s="62">
        <f t="shared" si="280"/>
        <v>0</v>
      </c>
      <c r="AG676" s="62">
        <f t="shared" si="281"/>
        <v>0</v>
      </c>
      <c r="AH676" s="62" t="str">
        <f t="shared" si="282"/>
        <v/>
      </c>
      <c r="AI676" s="33" t="str">
        <f t="shared" si="283"/>
        <v/>
      </c>
      <c r="AJ676" s="33" t="str">
        <f t="shared" si="284"/>
        <v/>
      </c>
      <c r="AK676" s="34">
        <f t="shared" si="285"/>
        <v>645.62</v>
      </c>
      <c r="AL676" s="34">
        <f t="shared" si="286"/>
        <v>687.58</v>
      </c>
      <c r="AM676" s="32">
        <f t="shared" si="287"/>
        <v>33092</v>
      </c>
      <c r="AN676" s="35">
        <f t="shared" si="288"/>
        <v>5.3758495219872974E-3</v>
      </c>
      <c r="AO676" s="32">
        <f t="shared" si="289"/>
        <v>104.57102490169692</v>
      </c>
      <c r="AP676" s="32">
        <f t="shared" si="290"/>
        <v>13745</v>
      </c>
      <c r="AQ676" s="32">
        <f t="shared" si="291"/>
        <v>1080</v>
      </c>
      <c r="AR676" s="32">
        <f t="shared" si="292"/>
        <v>1022.54</v>
      </c>
      <c r="AS676" s="32">
        <f t="shared" si="293"/>
        <v>12617</v>
      </c>
      <c r="AT676" s="36">
        <f t="shared" si="294"/>
        <v>13745</v>
      </c>
      <c r="AU676" s="33"/>
      <c r="AV676" s="33">
        <f t="shared" si="295"/>
        <v>1</v>
      </c>
      <c r="AX676">
        <v>13640</v>
      </c>
      <c r="AY676" s="71">
        <f t="shared" si="296"/>
        <v>7.6979472140762464E-3</v>
      </c>
    </row>
    <row r="677" spans="1:51" ht="15" customHeight="1" x14ac:dyDescent="0.25">
      <c r="A677">
        <v>69</v>
      </c>
      <c r="B677">
        <v>4400</v>
      </c>
      <c r="C677" t="s">
        <v>1741</v>
      </c>
      <c r="D677" t="s">
        <v>1742</v>
      </c>
      <c r="E677" s="39" t="s">
        <v>418</v>
      </c>
      <c r="F677" s="32">
        <v>49596</v>
      </c>
      <c r="G677" s="43">
        <v>158</v>
      </c>
      <c r="H677" s="47">
        <f t="shared" si="271"/>
        <v>2.1986570869544226</v>
      </c>
      <c r="I677">
        <v>36</v>
      </c>
      <c r="J677">
        <v>73</v>
      </c>
      <c r="K677" s="33">
        <f t="shared" si="270"/>
        <v>49.315100000000001</v>
      </c>
      <c r="L677" s="33">
        <v>325</v>
      </c>
      <c r="M677" s="33">
        <v>447</v>
      </c>
      <c r="N677" s="33">
        <v>257</v>
      </c>
      <c r="O677" s="33">
        <v>199</v>
      </c>
      <c r="P677" s="42">
        <v>169</v>
      </c>
      <c r="Q677" s="43">
        <v>152</v>
      </c>
      <c r="R677" s="40">
        <f t="shared" si="272"/>
        <v>447</v>
      </c>
      <c r="S677" s="34">
        <f t="shared" si="273"/>
        <v>64.650000000000006</v>
      </c>
      <c r="T677" s="43">
        <v>599900</v>
      </c>
      <c r="U677" s="43">
        <v>5447176</v>
      </c>
      <c r="V677" s="54">
        <f t="shared" si="274"/>
        <v>11.013045999999999</v>
      </c>
      <c r="W677" s="32">
        <v>34</v>
      </c>
      <c r="X677">
        <v>156</v>
      </c>
      <c r="Y677">
        <f t="shared" si="275"/>
        <v>21.79</v>
      </c>
      <c r="Z677" s="46">
        <v>105861</v>
      </c>
      <c r="AA677" s="41">
        <v>236477.72999999998</v>
      </c>
      <c r="AB677" s="33">
        <f t="shared" si="276"/>
        <v>0.42007800000000001</v>
      </c>
      <c r="AC677" s="33" t="str">
        <f t="shared" si="277"/>
        <v/>
      </c>
      <c r="AD677" s="33" t="str">
        <f t="shared" si="278"/>
        <v/>
      </c>
      <c r="AE677" s="62">
        <f t="shared" si="279"/>
        <v>682.11978139523205</v>
      </c>
      <c r="AF677" s="62">
        <f t="shared" si="280"/>
        <v>0</v>
      </c>
      <c r="AG677" s="62">
        <f t="shared" si="281"/>
        <v>0</v>
      </c>
      <c r="AH677" s="62" t="str">
        <f t="shared" si="282"/>
        <v/>
      </c>
      <c r="AI677" s="33" t="str">
        <f t="shared" si="283"/>
        <v/>
      </c>
      <c r="AJ677" s="33" t="str">
        <f t="shared" si="284"/>
        <v/>
      </c>
      <c r="AK677" s="34">
        <f t="shared" si="285"/>
        <v>682.12</v>
      </c>
      <c r="AL677" s="34">
        <f t="shared" si="286"/>
        <v>726.45</v>
      </c>
      <c r="AM677" s="32">
        <f t="shared" si="287"/>
        <v>70309</v>
      </c>
      <c r="AN677" s="35">
        <f t="shared" si="288"/>
        <v>5.3758495219872974E-3</v>
      </c>
      <c r="AO677" s="32">
        <f t="shared" si="289"/>
        <v>111.34997114892289</v>
      </c>
      <c r="AP677" s="32">
        <f t="shared" si="290"/>
        <v>49707</v>
      </c>
      <c r="AQ677" s="32">
        <f t="shared" si="291"/>
        <v>1580</v>
      </c>
      <c r="AR677" s="32">
        <f t="shared" si="292"/>
        <v>11823.886500000001</v>
      </c>
      <c r="AS677" s="32">
        <f t="shared" si="293"/>
        <v>48016</v>
      </c>
      <c r="AT677" s="36">
        <f t="shared" si="294"/>
        <v>49707</v>
      </c>
      <c r="AU677" s="33"/>
      <c r="AV677" s="33">
        <f t="shared" si="295"/>
        <v>1</v>
      </c>
      <c r="AX677">
        <v>49596</v>
      </c>
      <c r="AY677" s="71">
        <f t="shared" si="296"/>
        <v>2.2380837164287441E-3</v>
      </c>
    </row>
    <row r="678" spans="1:51" ht="15" customHeight="1" x14ac:dyDescent="0.25">
      <c r="A678">
        <v>69</v>
      </c>
      <c r="B678">
        <v>4600</v>
      </c>
      <c r="C678" t="s">
        <v>1801</v>
      </c>
      <c r="D678" t="s">
        <v>1802</v>
      </c>
      <c r="E678" s="39" t="s">
        <v>448</v>
      </c>
      <c r="F678" s="32">
        <v>29080</v>
      </c>
      <c r="G678" s="43">
        <v>53</v>
      </c>
      <c r="H678" s="47">
        <f t="shared" si="271"/>
        <v>1.7242758696007889</v>
      </c>
      <c r="I678">
        <v>14</v>
      </c>
      <c r="J678">
        <v>20</v>
      </c>
      <c r="K678" s="33">
        <f t="shared" si="270"/>
        <v>70</v>
      </c>
      <c r="L678" s="33">
        <v>157</v>
      </c>
      <c r="M678" s="33">
        <v>95</v>
      </c>
      <c r="N678" s="33">
        <v>70</v>
      </c>
      <c r="O678" s="33">
        <v>60</v>
      </c>
      <c r="P678" s="42">
        <v>52</v>
      </c>
      <c r="Q678" s="43">
        <v>50</v>
      </c>
      <c r="R678" s="40">
        <f t="shared" si="272"/>
        <v>157</v>
      </c>
      <c r="S678" s="34">
        <f t="shared" si="273"/>
        <v>66.239999999999995</v>
      </c>
      <c r="T678" s="43">
        <v>1966800</v>
      </c>
      <c r="U678" s="43">
        <v>4289550</v>
      </c>
      <c r="V678" s="54">
        <f t="shared" si="274"/>
        <v>45.850963</v>
      </c>
      <c r="W678" s="32">
        <v>12</v>
      </c>
      <c r="X678">
        <v>39</v>
      </c>
      <c r="Y678">
        <f t="shared" si="275"/>
        <v>30.77</v>
      </c>
      <c r="Z678" s="46">
        <v>59989</v>
      </c>
      <c r="AA678" s="41">
        <v>26252.97</v>
      </c>
      <c r="AB678" s="33">
        <f t="shared" si="276"/>
        <v>0.42007800000000001</v>
      </c>
      <c r="AC678" s="33" t="str">
        <f t="shared" si="277"/>
        <v/>
      </c>
      <c r="AD678" s="33" t="str">
        <f t="shared" si="278"/>
        <v/>
      </c>
      <c r="AE678" s="62">
        <f t="shared" si="279"/>
        <v>577.33988124981352</v>
      </c>
      <c r="AF678" s="62">
        <f t="shared" si="280"/>
        <v>0</v>
      </c>
      <c r="AG678" s="62">
        <f t="shared" si="281"/>
        <v>0</v>
      </c>
      <c r="AH678" s="62" t="str">
        <f t="shared" si="282"/>
        <v/>
      </c>
      <c r="AI678" s="33" t="str">
        <f t="shared" si="283"/>
        <v/>
      </c>
      <c r="AJ678" s="33" t="str">
        <f t="shared" si="284"/>
        <v/>
      </c>
      <c r="AK678" s="34">
        <f t="shared" si="285"/>
        <v>577.34</v>
      </c>
      <c r="AL678" s="34">
        <f t="shared" si="286"/>
        <v>614.86</v>
      </c>
      <c r="AM678" s="32">
        <f t="shared" si="287"/>
        <v>7388</v>
      </c>
      <c r="AN678" s="35">
        <f t="shared" si="288"/>
        <v>5.3758495219872974E-3</v>
      </c>
      <c r="AO678" s="32">
        <f t="shared" si="289"/>
        <v>-116.61292783094845</v>
      </c>
      <c r="AP678" s="32">
        <f t="shared" si="290"/>
        <v>7388</v>
      </c>
      <c r="AQ678" s="32">
        <f t="shared" si="291"/>
        <v>530</v>
      </c>
      <c r="AR678" s="32">
        <f t="shared" si="292"/>
        <v>1312.6485000000002</v>
      </c>
      <c r="AS678" s="32">
        <f t="shared" si="293"/>
        <v>28550</v>
      </c>
      <c r="AT678" s="36">
        <f t="shared" si="294"/>
        <v>28550</v>
      </c>
      <c r="AU678" s="33"/>
      <c r="AV678" s="33">
        <f t="shared" si="295"/>
        <v>1</v>
      </c>
      <c r="AX678">
        <v>29080</v>
      </c>
      <c r="AY678" s="71">
        <f t="shared" si="296"/>
        <v>-1.8225584594222834E-2</v>
      </c>
    </row>
    <row r="679" spans="1:51" ht="15" customHeight="1" x14ac:dyDescent="0.25">
      <c r="A679">
        <v>69</v>
      </c>
      <c r="B679">
        <v>4900</v>
      </c>
      <c r="C679" t="s">
        <v>1909</v>
      </c>
      <c r="D679" t="s">
        <v>1910</v>
      </c>
      <c r="E679" s="39" t="s">
        <v>502</v>
      </c>
      <c r="F679" s="32">
        <v>38212</v>
      </c>
      <c r="G679" s="43">
        <v>101</v>
      </c>
      <c r="H679" s="47">
        <f t="shared" si="271"/>
        <v>2.0043213737826426</v>
      </c>
      <c r="I679">
        <v>8</v>
      </c>
      <c r="J679">
        <v>60</v>
      </c>
      <c r="K679" s="33">
        <f t="shared" si="270"/>
        <v>13.333300000000001</v>
      </c>
      <c r="L679" s="33">
        <v>317</v>
      </c>
      <c r="M679" s="33">
        <v>230</v>
      </c>
      <c r="N679" s="33">
        <v>116</v>
      </c>
      <c r="O679" s="33">
        <v>80</v>
      </c>
      <c r="P679" s="42">
        <v>128</v>
      </c>
      <c r="Q679" s="43">
        <v>103</v>
      </c>
      <c r="R679" s="40">
        <f t="shared" si="272"/>
        <v>317</v>
      </c>
      <c r="S679" s="34">
        <f t="shared" si="273"/>
        <v>68.14</v>
      </c>
      <c r="T679" s="43">
        <v>1475000</v>
      </c>
      <c r="U679" s="43">
        <v>5084576</v>
      </c>
      <c r="V679" s="54">
        <f t="shared" si="274"/>
        <v>29.009302000000002</v>
      </c>
      <c r="W679" s="32">
        <v>22</v>
      </c>
      <c r="X679">
        <v>99</v>
      </c>
      <c r="Y679">
        <f t="shared" si="275"/>
        <v>22.22</v>
      </c>
      <c r="Z679" s="46">
        <v>79392</v>
      </c>
      <c r="AA679" s="41">
        <v>79956.399999999994</v>
      </c>
      <c r="AB679" s="33">
        <f t="shared" si="276"/>
        <v>0.42007800000000001</v>
      </c>
      <c r="AC679" s="33" t="str">
        <f t="shared" si="277"/>
        <v/>
      </c>
      <c r="AD679" s="33" t="str">
        <f t="shared" si="278"/>
        <v/>
      </c>
      <c r="AE679" s="62">
        <f t="shared" si="279"/>
        <v>639.19549207698878</v>
      </c>
      <c r="AF679" s="62">
        <f t="shared" si="280"/>
        <v>0</v>
      </c>
      <c r="AG679" s="62">
        <f t="shared" si="281"/>
        <v>0</v>
      </c>
      <c r="AH679" s="62" t="str">
        <f t="shared" si="282"/>
        <v/>
      </c>
      <c r="AI679" s="33" t="str">
        <f t="shared" si="283"/>
        <v/>
      </c>
      <c r="AJ679" s="33" t="str">
        <f t="shared" si="284"/>
        <v/>
      </c>
      <c r="AK679" s="34">
        <f t="shared" si="285"/>
        <v>639.20000000000005</v>
      </c>
      <c r="AL679" s="34">
        <f t="shared" si="286"/>
        <v>680.74</v>
      </c>
      <c r="AM679" s="32">
        <f t="shared" si="287"/>
        <v>35404</v>
      </c>
      <c r="AN679" s="35">
        <f t="shared" si="288"/>
        <v>5.3758495219872974E-3</v>
      </c>
      <c r="AO679" s="32">
        <f t="shared" si="289"/>
        <v>-15.095385457740331</v>
      </c>
      <c r="AP679" s="32">
        <f t="shared" si="290"/>
        <v>35404</v>
      </c>
      <c r="AQ679" s="32">
        <f t="shared" si="291"/>
        <v>1010</v>
      </c>
      <c r="AR679" s="32">
        <f t="shared" si="292"/>
        <v>3997.8199999999997</v>
      </c>
      <c r="AS679" s="32">
        <f t="shared" si="293"/>
        <v>37202</v>
      </c>
      <c r="AT679" s="36">
        <f t="shared" si="294"/>
        <v>37202</v>
      </c>
      <c r="AU679" s="33"/>
      <c r="AV679" s="33">
        <f t="shared" si="295"/>
        <v>1</v>
      </c>
      <c r="AX679">
        <v>38212</v>
      </c>
      <c r="AY679" s="71">
        <f t="shared" si="296"/>
        <v>-2.6431487490840573E-2</v>
      </c>
    </row>
    <row r="680" spans="1:51" ht="15" customHeight="1" x14ac:dyDescent="0.25">
      <c r="A680">
        <v>69</v>
      </c>
      <c r="B680">
        <v>5100</v>
      </c>
      <c r="C680" t="s">
        <v>1911</v>
      </c>
      <c r="D680" t="s">
        <v>1912</v>
      </c>
      <c r="E680" s="39" t="s">
        <v>503</v>
      </c>
      <c r="F680" s="32">
        <v>31484</v>
      </c>
      <c r="G680" s="43">
        <v>122</v>
      </c>
      <c r="H680" s="47">
        <f t="shared" si="271"/>
        <v>2.0863598306747484</v>
      </c>
      <c r="I680">
        <v>18</v>
      </c>
      <c r="J680">
        <v>71</v>
      </c>
      <c r="K680" s="33">
        <f t="shared" si="270"/>
        <v>25.3521</v>
      </c>
      <c r="L680" s="33">
        <v>128</v>
      </c>
      <c r="M680" s="33">
        <v>135</v>
      </c>
      <c r="N680" s="33">
        <v>92</v>
      </c>
      <c r="O680" s="33">
        <v>111</v>
      </c>
      <c r="P680" s="42">
        <v>134</v>
      </c>
      <c r="Q680" s="43">
        <v>134</v>
      </c>
      <c r="R680" s="40">
        <f t="shared" si="272"/>
        <v>135</v>
      </c>
      <c r="S680" s="34">
        <f t="shared" si="273"/>
        <v>9.6300000000000008</v>
      </c>
      <c r="T680" s="43">
        <v>703300</v>
      </c>
      <c r="U680" s="43">
        <v>5109443</v>
      </c>
      <c r="V680" s="54">
        <f t="shared" si="274"/>
        <v>13.764709999999999</v>
      </c>
      <c r="W680" s="32">
        <v>23</v>
      </c>
      <c r="X680">
        <v>151</v>
      </c>
      <c r="Y680">
        <f t="shared" si="275"/>
        <v>15.23</v>
      </c>
      <c r="Z680" s="46">
        <v>94858</v>
      </c>
      <c r="AA680" s="41">
        <v>54059.17</v>
      </c>
      <c r="AB680" s="33">
        <f t="shared" si="276"/>
        <v>0.42007800000000001</v>
      </c>
      <c r="AC680" s="33" t="str">
        <f t="shared" si="277"/>
        <v/>
      </c>
      <c r="AD680" s="33" t="str">
        <f t="shared" si="278"/>
        <v/>
      </c>
      <c r="AE680" s="62">
        <f t="shared" si="279"/>
        <v>657.31590031994642</v>
      </c>
      <c r="AF680" s="62">
        <f t="shared" si="280"/>
        <v>0</v>
      </c>
      <c r="AG680" s="62">
        <f t="shared" si="281"/>
        <v>0</v>
      </c>
      <c r="AH680" s="62" t="str">
        <f t="shared" si="282"/>
        <v/>
      </c>
      <c r="AI680" s="33" t="str">
        <f t="shared" si="283"/>
        <v/>
      </c>
      <c r="AJ680" s="33" t="str">
        <f t="shared" si="284"/>
        <v/>
      </c>
      <c r="AK680" s="34">
        <f t="shared" si="285"/>
        <v>657.32</v>
      </c>
      <c r="AL680" s="34">
        <f t="shared" si="286"/>
        <v>700.04</v>
      </c>
      <c r="AM680" s="32">
        <f t="shared" si="287"/>
        <v>45557</v>
      </c>
      <c r="AN680" s="35">
        <f t="shared" si="288"/>
        <v>5.3758495219872974E-3</v>
      </c>
      <c r="AO680" s="32">
        <f t="shared" si="289"/>
        <v>75.654330322927237</v>
      </c>
      <c r="AP680" s="32">
        <f t="shared" si="290"/>
        <v>31560</v>
      </c>
      <c r="AQ680" s="32">
        <f t="shared" si="291"/>
        <v>1220</v>
      </c>
      <c r="AR680" s="32">
        <f t="shared" si="292"/>
        <v>2702.9585000000002</v>
      </c>
      <c r="AS680" s="32">
        <f t="shared" si="293"/>
        <v>30264</v>
      </c>
      <c r="AT680" s="36">
        <f t="shared" si="294"/>
        <v>31560</v>
      </c>
      <c r="AU680" s="33"/>
      <c r="AV680" s="33">
        <f t="shared" si="295"/>
        <v>1</v>
      </c>
      <c r="AX680">
        <v>31484</v>
      </c>
      <c r="AY680" s="71">
        <f t="shared" si="296"/>
        <v>2.4139245330961757E-3</v>
      </c>
    </row>
    <row r="681" spans="1:51" ht="15" customHeight="1" x14ac:dyDescent="0.25">
      <c r="A681">
        <v>69</v>
      </c>
      <c r="B681">
        <v>5400</v>
      </c>
      <c r="C681" t="s">
        <v>1993</v>
      </c>
      <c r="D681" t="s">
        <v>1994</v>
      </c>
      <c r="E681" s="39" t="s">
        <v>544</v>
      </c>
      <c r="F681" s="32">
        <v>1601323</v>
      </c>
      <c r="G681" s="43">
        <v>2862</v>
      </c>
      <c r="H681" s="47">
        <f t="shared" si="271"/>
        <v>3.4566696294237578</v>
      </c>
      <c r="I681">
        <v>105</v>
      </c>
      <c r="J681">
        <v>1423</v>
      </c>
      <c r="K681" s="33">
        <f t="shared" si="270"/>
        <v>7.3788000000000009</v>
      </c>
      <c r="L681" s="33">
        <v>1698</v>
      </c>
      <c r="M681" s="33">
        <v>4134</v>
      </c>
      <c r="N681" s="33">
        <v>3362</v>
      </c>
      <c r="O681" s="33">
        <v>2999</v>
      </c>
      <c r="P681" s="40">
        <v>2869</v>
      </c>
      <c r="Q681" s="43">
        <v>2878</v>
      </c>
      <c r="R681" s="40">
        <f t="shared" si="272"/>
        <v>4134</v>
      </c>
      <c r="S681" s="34">
        <f t="shared" si="273"/>
        <v>30.77</v>
      </c>
      <c r="T681" s="43">
        <v>105041400</v>
      </c>
      <c r="U681" s="43">
        <v>328431700</v>
      </c>
      <c r="V681" s="54">
        <f t="shared" si="274"/>
        <v>31.982723</v>
      </c>
      <c r="W681" s="32">
        <v>754</v>
      </c>
      <c r="X681">
        <v>2865</v>
      </c>
      <c r="Y681">
        <f t="shared" si="275"/>
        <v>26.32</v>
      </c>
      <c r="Z681" s="46">
        <v>3814097</v>
      </c>
      <c r="AA681" s="41">
        <v>1530236.55</v>
      </c>
      <c r="AB681" s="33">
        <f t="shared" si="276"/>
        <v>0.42007800000000001</v>
      </c>
      <c r="AC681" s="33">
        <f t="shared" si="277"/>
        <v>0.72399999999999998</v>
      </c>
      <c r="AD681" s="33" t="str">
        <f t="shared" si="278"/>
        <v/>
      </c>
      <c r="AE681" s="62">
        <f t="shared" si="279"/>
        <v>959.98581773823139</v>
      </c>
      <c r="AF681" s="62">
        <f t="shared" si="280"/>
        <v>1536.4409653517498</v>
      </c>
      <c r="AG681" s="62">
        <f t="shared" si="281"/>
        <v>0</v>
      </c>
      <c r="AH681" s="62">
        <f t="shared" si="282"/>
        <v>1377.3393446104187</v>
      </c>
      <c r="AI681" s="33" t="str">
        <f t="shared" si="283"/>
        <v/>
      </c>
      <c r="AJ681" s="33">
        <f t="shared" si="284"/>
        <v>1</v>
      </c>
      <c r="AK681" s="34">
        <f t="shared" si="285"/>
        <v>1377.34</v>
      </c>
      <c r="AL681" s="34">
        <f t="shared" si="286"/>
        <v>1466.86</v>
      </c>
      <c r="AM681" s="32">
        <f t="shared" si="287"/>
        <v>2595935</v>
      </c>
      <c r="AN681" s="35">
        <f t="shared" si="288"/>
        <v>5.3758495219872974E-3</v>
      </c>
      <c r="AO681" s="32">
        <f t="shared" si="289"/>
        <v>5346.8844447628298</v>
      </c>
      <c r="AP681" s="32">
        <f t="shared" si="290"/>
        <v>1606670</v>
      </c>
      <c r="AQ681" s="32">
        <f t="shared" si="291"/>
        <v>28620</v>
      </c>
      <c r="AR681" s="32">
        <f t="shared" si="292"/>
        <v>76511.827499999999</v>
      </c>
      <c r="AS681" s="32">
        <f t="shared" si="293"/>
        <v>1572703</v>
      </c>
      <c r="AT681" s="36">
        <f t="shared" si="294"/>
        <v>1606670</v>
      </c>
      <c r="AU681" s="33"/>
      <c r="AV681" s="33">
        <f t="shared" si="295"/>
        <v>1</v>
      </c>
      <c r="AX681">
        <v>1601323</v>
      </c>
      <c r="AY681" s="71">
        <f t="shared" si="296"/>
        <v>3.3391139701359437E-3</v>
      </c>
    </row>
    <row r="682" spans="1:51" ht="15" customHeight="1" x14ac:dyDescent="0.25">
      <c r="A682">
        <v>69</v>
      </c>
      <c r="B682">
        <v>5600</v>
      </c>
      <c r="C682" t="s">
        <v>2095</v>
      </c>
      <c r="D682" t="s">
        <v>2096</v>
      </c>
      <c r="E682" s="39" t="s">
        <v>595</v>
      </c>
      <c r="F682" s="32">
        <v>54224</v>
      </c>
      <c r="G682" s="43">
        <v>208</v>
      </c>
      <c r="H682" s="47">
        <f t="shared" si="271"/>
        <v>2.3180633349627615</v>
      </c>
      <c r="I682">
        <v>51</v>
      </c>
      <c r="J682">
        <v>185</v>
      </c>
      <c r="K682" s="33">
        <f t="shared" si="270"/>
        <v>27.567599999999999</v>
      </c>
      <c r="L682" s="33">
        <v>315</v>
      </c>
      <c r="M682" s="33">
        <v>294</v>
      </c>
      <c r="N682" s="33">
        <v>265</v>
      </c>
      <c r="O682" s="33">
        <v>249</v>
      </c>
      <c r="P682" s="42">
        <v>267</v>
      </c>
      <c r="Q682" s="43">
        <v>211</v>
      </c>
      <c r="R682" s="40">
        <f t="shared" si="272"/>
        <v>315</v>
      </c>
      <c r="S682" s="34">
        <f t="shared" si="273"/>
        <v>33.97</v>
      </c>
      <c r="T682" s="43">
        <v>4273900</v>
      </c>
      <c r="U682" s="43">
        <v>19023919</v>
      </c>
      <c r="V682" s="54">
        <f t="shared" si="274"/>
        <v>22.465928000000002</v>
      </c>
      <c r="W682" s="32">
        <v>54</v>
      </c>
      <c r="X682">
        <v>391</v>
      </c>
      <c r="Y682">
        <f t="shared" si="275"/>
        <v>13.81</v>
      </c>
      <c r="Z682" s="46">
        <v>232177</v>
      </c>
      <c r="AA682" s="41">
        <v>150380.91</v>
      </c>
      <c r="AB682" s="33">
        <f t="shared" si="276"/>
        <v>0.42007800000000001</v>
      </c>
      <c r="AC682" s="33" t="str">
        <f t="shared" si="277"/>
        <v/>
      </c>
      <c r="AD682" s="33" t="str">
        <f t="shared" si="278"/>
        <v/>
      </c>
      <c r="AE682" s="62">
        <f t="shared" si="279"/>
        <v>708.49387523656981</v>
      </c>
      <c r="AF682" s="62">
        <f t="shared" si="280"/>
        <v>0</v>
      </c>
      <c r="AG682" s="62">
        <f t="shared" si="281"/>
        <v>0</v>
      </c>
      <c r="AH682" s="62" t="str">
        <f t="shared" si="282"/>
        <v/>
      </c>
      <c r="AI682" s="33" t="str">
        <f t="shared" si="283"/>
        <v/>
      </c>
      <c r="AJ682" s="33" t="str">
        <f t="shared" si="284"/>
        <v/>
      </c>
      <c r="AK682" s="34">
        <f t="shared" si="285"/>
        <v>708.49</v>
      </c>
      <c r="AL682" s="34">
        <f t="shared" si="286"/>
        <v>754.54</v>
      </c>
      <c r="AM682" s="32">
        <f t="shared" si="287"/>
        <v>59412</v>
      </c>
      <c r="AN682" s="35">
        <f t="shared" si="288"/>
        <v>5.3758495219872974E-3</v>
      </c>
      <c r="AO682" s="32">
        <f t="shared" si="289"/>
        <v>27.889907320070098</v>
      </c>
      <c r="AP682" s="32">
        <f t="shared" si="290"/>
        <v>54252</v>
      </c>
      <c r="AQ682" s="32">
        <f t="shared" si="291"/>
        <v>2080</v>
      </c>
      <c r="AR682" s="32">
        <f t="shared" si="292"/>
        <v>7519.0455000000002</v>
      </c>
      <c r="AS682" s="32">
        <f t="shared" si="293"/>
        <v>52144</v>
      </c>
      <c r="AT682" s="36">
        <f t="shared" si="294"/>
        <v>54252</v>
      </c>
      <c r="AU682" s="33"/>
      <c r="AV682" s="33">
        <f t="shared" si="295"/>
        <v>1</v>
      </c>
      <c r="AX682">
        <v>54224</v>
      </c>
      <c r="AY682" s="71">
        <f t="shared" si="296"/>
        <v>5.1637651224550017E-4</v>
      </c>
    </row>
    <row r="683" spans="1:51" ht="15" customHeight="1" x14ac:dyDescent="0.25">
      <c r="A683">
        <v>69</v>
      </c>
      <c r="B683">
        <v>5900</v>
      </c>
      <c r="C683" t="s">
        <v>2169</v>
      </c>
      <c r="D683" t="s">
        <v>2170</v>
      </c>
      <c r="E683" s="39" t="s">
        <v>632</v>
      </c>
      <c r="F683" s="32">
        <v>1211006</v>
      </c>
      <c r="G683" s="43">
        <v>3096</v>
      </c>
      <c r="H683" s="47">
        <f t="shared" si="271"/>
        <v>3.4908009520108552</v>
      </c>
      <c r="I683">
        <v>344</v>
      </c>
      <c r="J683">
        <v>1311</v>
      </c>
      <c r="K683" s="33">
        <f t="shared" si="270"/>
        <v>26.2395</v>
      </c>
      <c r="L683" s="33">
        <v>3123</v>
      </c>
      <c r="M683" s="33">
        <v>3180</v>
      </c>
      <c r="N683" s="33">
        <v>2974</v>
      </c>
      <c r="O683" s="33">
        <v>2852</v>
      </c>
      <c r="P683" s="40">
        <v>3057</v>
      </c>
      <c r="Q683" s="43">
        <v>3120</v>
      </c>
      <c r="R683" s="40">
        <f t="shared" si="272"/>
        <v>3180</v>
      </c>
      <c r="S683" s="34">
        <f t="shared" si="273"/>
        <v>2.64</v>
      </c>
      <c r="T683" s="43">
        <v>65035700</v>
      </c>
      <c r="U683" s="43">
        <v>348572200</v>
      </c>
      <c r="V683" s="54">
        <f t="shared" si="274"/>
        <v>18.657741000000001</v>
      </c>
      <c r="W683" s="32">
        <v>601</v>
      </c>
      <c r="X683">
        <v>3102</v>
      </c>
      <c r="Y683">
        <f t="shared" si="275"/>
        <v>19.37</v>
      </c>
      <c r="Z683" s="46">
        <v>4046568</v>
      </c>
      <c r="AA683" s="41">
        <v>1986664</v>
      </c>
      <c r="AB683" s="33">
        <f t="shared" si="276"/>
        <v>0.42007800000000001</v>
      </c>
      <c r="AC683" s="33" t="str">
        <f t="shared" si="277"/>
        <v/>
      </c>
      <c r="AD683" s="33" t="str">
        <f t="shared" si="278"/>
        <v/>
      </c>
      <c r="AE683" s="62">
        <f t="shared" si="279"/>
        <v>0</v>
      </c>
      <c r="AF683" s="62">
        <f t="shared" si="280"/>
        <v>1019.62642028725</v>
      </c>
      <c r="AG683" s="62">
        <f t="shared" si="281"/>
        <v>0</v>
      </c>
      <c r="AH683" s="62" t="str">
        <f t="shared" si="282"/>
        <v/>
      </c>
      <c r="AI683" s="33" t="str">
        <f t="shared" si="283"/>
        <v/>
      </c>
      <c r="AJ683" s="33" t="str">
        <f t="shared" si="284"/>
        <v/>
      </c>
      <c r="AK683" s="34">
        <f t="shared" si="285"/>
        <v>1019.63</v>
      </c>
      <c r="AL683" s="34">
        <f t="shared" si="286"/>
        <v>1085.9000000000001</v>
      </c>
      <c r="AM683" s="32">
        <f t="shared" si="287"/>
        <v>1662072</v>
      </c>
      <c r="AN683" s="35">
        <f t="shared" si="288"/>
        <v>5.3758495219872974E-3</v>
      </c>
      <c r="AO683" s="32">
        <f t="shared" si="289"/>
        <v>2424.8629404847225</v>
      </c>
      <c r="AP683" s="32">
        <f t="shared" si="290"/>
        <v>1213431</v>
      </c>
      <c r="AQ683" s="32">
        <f t="shared" si="291"/>
        <v>30960</v>
      </c>
      <c r="AR683" s="32">
        <f t="shared" si="292"/>
        <v>99333.200000000012</v>
      </c>
      <c r="AS683" s="32">
        <f t="shared" si="293"/>
        <v>1180046</v>
      </c>
      <c r="AT683" s="36">
        <f t="shared" si="294"/>
        <v>1213431</v>
      </c>
      <c r="AU683" s="33"/>
      <c r="AV683" s="33">
        <f t="shared" si="295"/>
        <v>1</v>
      </c>
      <c r="AX683">
        <v>1211006</v>
      </c>
      <c r="AY683" s="71">
        <f t="shared" si="296"/>
        <v>2.0024673701038642E-3</v>
      </c>
    </row>
    <row r="684" spans="1:51" ht="15" customHeight="1" x14ac:dyDescent="0.25">
      <c r="A684">
        <v>69</v>
      </c>
      <c r="B684">
        <v>6100</v>
      </c>
      <c r="C684" t="s">
        <v>2201</v>
      </c>
      <c r="D684" t="s">
        <v>2202</v>
      </c>
      <c r="E684" s="39" t="s">
        <v>882</v>
      </c>
      <c r="F684" s="32">
        <v>681826</v>
      </c>
      <c r="G684" s="43">
        <v>4188</v>
      </c>
      <c r="H684" s="47">
        <f t="shared" si="271"/>
        <v>3.6220066730068048</v>
      </c>
      <c r="I684">
        <v>263</v>
      </c>
      <c r="J684">
        <v>1825</v>
      </c>
      <c r="K684" s="33">
        <f t="shared" si="270"/>
        <v>14.411</v>
      </c>
      <c r="L684" s="33">
        <v>3359</v>
      </c>
      <c r="M684" s="33">
        <v>3861</v>
      </c>
      <c r="N684" s="33">
        <v>3883</v>
      </c>
      <c r="O684" s="33">
        <v>4139</v>
      </c>
      <c r="P684" s="40">
        <v>4095</v>
      </c>
      <c r="Q684" s="43">
        <v>4112</v>
      </c>
      <c r="R684" s="40">
        <f t="shared" si="272"/>
        <v>4139</v>
      </c>
      <c r="S684" s="34">
        <f t="shared" si="273"/>
        <v>0</v>
      </c>
      <c r="T684" s="43">
        <v>40738000</v>
      </c>
      <c r="U684" s="43">
        <v>526428584</v>
      </c>
      <c r="V684" s="54">
        <f t="shared" si="274"/>
        <v>7.7385619999999999</v>
      </c>
      <c r="W684" s="32">
        <v>979</v>
      </c>
      <c r="X684">
        <v>4120</v>
      </c>
      <c r="Y684">
        <f t="shared" si="275"/>
        <v>23.76</v>
      </c>
      <c r="Z684" s="67">
        <v>5779540</v>
      </c>
      <c r="AA684" s="41">
        <v>1830658</v>
      </c>
      <c r="AB684" s="33">
        <f t="shared" si="276"/>
        <v>0.42007800000000001</v>
      </c>
      <c r="AC684" s="33" t="str">
        <f t="shared" si="277"/>
        <v/>
      </c>
      <c r="AD684" s="33" t="str">
        <f t="shared" si="278"/>
        <v/>
      </c>
      <c r="AE684" s="62">
        <f t="shared" si="279"/>
        <v>0</v>
      </c>
      <c r="AF684" s="62">
        <f t="shared" si="280"/>
        <v>764.4015337044998</v>
      </c>
      <c r="AG684" s="62">
        <f t="shared" si="281"/>
        <v>0</v>
      </c>
      <c r="AH684" s="62" t="str">
        <f t="shared" si="282"/>
        <v/>
      </c>
      <c r="AI684" s="33" t="str">
        <f t="shared" si="283"/>
        <v/>
      </c>
      <c r="AJ684" s="33" t="str">
        <f t="shared" si="284"/>
        <v/>
      </c>
      <c r="AK684" s="34">
        <f t="shared" si="285"/>
        <v>764.4</v>
      </c>
      <c r="AL684" s="34">
        <f t="shared" si="286"/>
        <v>814.08</v>
      </c>
      <c r="AM684" s="32">
        <f t="shared" si="287"/>
        <v>981509</v>
      </c>
      <c r="AN684" s="35">
        <f t="shared" si="288"/>
        <v>5.3758495219872974E-3</v>
      </c>
      <c r="AO684" s="32">
        <f t="shared" si="289"/>
        <v>1611.0507122977192</v>
      </c>
      <c r="AP684" s="32">
        <f t="shared" si="290"/>
        <v>683437</v>
      </c>
      <c r="AQ684" s="32">
        <f t="shared" si="291"/>
        <v>41880</v>
      </c>
      <c r="AR684" s="32">
        <f t="shared" si="292"/>
        <v>91532.900000000009</v>
      </c>
      <c r="AS684" s="32">
        <f t="shared" si="293"/>
        <v>639946</v>
      </c>
      <c r="AT684" s="36">
        <f t="shared" si="294"/>
        <v>683437</v>
      </c>
      <c r="AU684" s="33"/>
      <c r="AV684" s="33">
        <f t="shared" si="295"/>
        <v>1</v>
      </c>
      <c r="AX684">
        <v>681826</v>
      </c>
      <c r="AY684" s="71">
        <f t="shared" si="296"/>
        <v>2.3627729068706679E-3</v>
      </c>
    </row>
    <row r="685" spans="1:51" ht="15" customHeight="1" x14ac:dyDescent="0.25">
      <c r="A685">
        <v>69</v>
      </c>
      <c r="B685">
        <v>6800</v>
      </c>
      <c r="C685" t="s">
        <v>2427</v>
      </c>
      <c r="D685" t="s">
        <v>2428</v>
      </c>
      <c r="E685" s="39" t="s">
        <v>760</v>
      </c>
      <c r="F685" s="32">
        <v>114691</v>
      </c>
      <c r="G685" s="43">
        <v>425</v>
      </c>
      <c r="H685" s="47">
        <f t="shared" si="271"/>
        <v>2.6283889300503116</v>
      </c>
      <c r="I685">
        <v>59</v>
      </c>
      <c r="J685">
        <v>260</v>
      </c>
      <c r="K685" s="33">
        <f t="shared" si="270"/>
        <v>22.692300000000003</v>
      </c>
      <c r="L685" s="33">
        <v>699</v>
      </c>
      <c r="M685" s="33">
        <v>640</v>
      </c>
      <c r="N685" s="33">
        <v>502</v>
      </c>
      <c r="O685" s="33">
        <v>479</v>
      </c>
      <c r="P685" s="42">
        <v>500</v>
      </c>
      <c r="Q685" s="43">
        <v>430</v>
      </c>
      <c r="R685" s="40">
        <f t="shared" si="272"/>
        <v>699</v>
      </c>
      <c r="S685" s="34">
        <f t="shared" si="273"/>
        <v>39.200000000000003</v>
      </c>
      <c r="T685" s="43">
        <v>6201100</v>
      </c>
      <c r="U685" s="43">
        <v>42728393</v>
      </c>
      <c r="V685" s="54">
        <f t="shared" si="274"/>
        <v>14.512832</v>
      </c>
      <c r="W685" s="32">
        <v>98</v>
      </c>
      <c r="X685">
        <v>427</v>
      </c>
      <c r="Y685">
        <f t="shared" si="275"/>
        <v>22.95</v>
      </c>
      <c r="Z685" s="46">
        <v>488008</v>
      </c>
      <c r="AA685" s="41">
        <v>431325.39</v>
      </c>
      <c r="AB685" s="33">
        <f t="shared" si="276"/>
        <v>0.42007800000000001</v>
      </c>
      <c r="AC685" s="33" t="str">
        <f t="shared" si="277"/>
        <v/>
      </c>
      <c r="AD685" s="33" t="str">
        <f t="shared" si="278"/>
        <v/>
      </c>
      <c r="AE685" s="62">
        <f t="shared" si="279"/>
        <v>777.03766170272263</v>
      </c>
      <c r="AF685" s="62">
        <f t="shared" si="280"/>
        <v>0</v>
      </c>
      <c r="AG685" s="62">
        <f t="shared" si="281"/>
        <v>0</v>
      </c>
      <c r="AH685" s="62" t="str">
        <f t="shared" si="282"/>
        <v/>
      </c>
      <c r="AI685" s="33" t="str">
        <f t="shared" si="283"/>
        <v/>
      </c>
      <c r="AJ685" s="33" t="str">
        <f t="shared" si="284"/>
        <v/>
      </c>
      <c r="AK685" s="34">
        <f t="shared" si="285"/>
        <v>777.04</v>
      </c>
      <c r="AL685" s="34">
        <f t="shared" si="286"/>
        <v>827.54</v>
      </c>
      <c r="AM685" s="32">
        <f t="shared" si="287"/>
        <v>146703</v>
      </c>
      <c r="AN685" s="35">
        <f t="shared" si="288"/>
        <v>5.3758495219872974E-3</v>
      </c>
      <c r="AO685" s="32">
        <f t="shared" si="289"/>
        <v>172.09169489785737</v>
      </c>
      <c r="AP685" s="32">
        <f t="shared" si="290"/>
        <v>114863</v>
      </c>
      <c r="AQ685" s="32">
        <f t="shared" si="291"/>
        <v>4250</v>
      </c>
      <c r="AR685" s="32">
        <f t="shared" si="292"/>
        <v>21566.269500000002</v>
      </c>
      <c r="AS685" s="32">
        <f t="shared" si="293"/>
        <v>110441</v>
      </c>
      <c r="AT685" s="36">
        <f t="shared" si="294"/>
        <v>114863</v>
      </c>
      <c r="AU685" s="33"/>
      <c r="AV685" s="33">
        <f t="shared" si="295"/>
        <v>1</v>
      </c>
      <c r="AX685">
        <v>114691</v>
      </c>
      <c r="AY685" s="71">
        <f t="shared" si="296"/>
        <v>1.4996817535813621E-3</v>
      </c>
    </row>
    <row r="686" spans="1:51" ht="15" customHeight="1" x14ac:dyDescent="0.25">
      <c r="A686">
        <v>69</v>
      </c>
      <c r="B686">
        <v>6900</v>
      </c>
      <c r="C686" t="s">
        <v>2481</v>
      </c>
      <c r="D686" t="s">
        <v>2482</v>
      </c>
      <c r="E686" s="39" t="s">
        <v>787</v>
      </c>
      <c r="F686" s="32">
        <v>7073031</v>
      </c>
      <c r="G686" s="43">
        <v>8304</v>
      </c>
      <c r="H686" s="47">
        <f t="shared" si="271"/>
        <v>3.9192873405043827</v>
      </c>
      <c r="I686">
        <v>1807</v>
      </c>
      <c r="J686">
        <v>4885</v>
      </c>
      <c r="K686" s="33">
        <f t="shared" si="270"/>
        <v>36.9908</v>
      </c>
      <c r="L686" s="33">
        <v>12491</v>
      </c>
      <c r="M686" s="33">
        <v>11083</v>
      </c>
      <c r="N686" s="33">
        <v>9432</v>
      </c>
      <c r="O686" s="33">
        <v>9157</v>
      </c>
      <c r="P686" s="40">
        <v>8712</v>
      </c>
      <c r="Q686" s="43">
        <v>8421</v>
      </c>
      <c r="R686" s="40">
        <f t="shared" si="272"/>
        <v>12491</v>
      </c>
      <c r="S686" s="34">
        <f t="shared" si="273"/>
        <v>33.520000000000003</v>
      </c>
      <c r="T686" s="43">
        <v>123147600</v>
      </c>
      <c r="U686" s="43">
        <v>474335498</v>
      </c>
      <c r="V686" s="54">
        <f t="shared" si="274"/>
        <v>25.962129999999998</v>
      </c>
      <c r="W686" s="32">
        <v>2124</v>
      </c>
      <c r="X686">
        <v>8362</v>
      </c>
      <c r="Y686">
        <f t="shared" si="275"/>
        <v>25.4</v>
      </c>
      <c r="Z686" s="46">
        <v>7015486</v>
      </c>
      <c r="AA686" s="41">
        <v>8153912.3600000003</v>
      </c>
      <c r="AB686" s="33">
        <f t="shared" si="276"/>
        <v>0.42007800000000001</v>
      </c>
      <c r="AC686" s="33" t="str">
        <f t="shared" si="277"/>
        <v/>
      </c>
      <c r="AD686" s="33" t="str">
        <f t="shared" si="278"/>
        <v/>
      </c>
      <c r="AE686" s="62">
        <f t="shared" si="279"/>
        <v>0</v>
      </c>
      <c r="AF686" s="62">
        <f t="shared" si="280"/>
        <v>1750.5320832824998</v>
      </c>
      <c r="AG686" s="62">
        <f t="shared" si="281"/>
        <v>0</v>
      </c>
      <c r="AH686" s="62" t="str">
        <f t="shared" si="282"/>
        <v/>
      </c>
      <c r="AI686" s="33" t="str">
        <f t="shared" si="283"/>
        <v/>
      </c>
      <c r="AJ686" s="33" t="str">
        <f t="shared" si="284"/>
        <v/>
      </c>
      <c r="AK686" s="34">
        <f t="shared" si="285"/>
        <v>1750.53</v>
      </c>
      <c r="AL686" s="34">
        <f t="shared" si="286"/>
        <v>1864.3</v>
      </c>
      <c r="AM686" s="32">
        <f t="shared" si="287"/>
        <v>12534096</v>
      </c>
      <c r="AN686" s="35">
        <f t="shared" si="288"/>
        <v>5.3758495219872974E-3</v>
      </c>
      <c r="AO686" s="32">
        <f t="shared" si="289"/>
        <v>29357.863669791561</v>
      </c>
      <c r="AP686" s="32">
        <f t="shared" si="290"/>
        <v>7102389</v>
      </c>
      <c r="AQ686" s="32">
        <f t="shared" si="291"/>
        <v>83040</v>
      </c>
      <c r="AR686" s="32">
        <f t="shared" si="292"/>
        <v>407695.61800000002</v>
      </c>
      <c r="AS686" s="32">
        <f t="shared" si="293"/>
        <v>6989991</v>
      </c>
      <c r="AT686" s="36">
        <f t="shared" si="294"/>
        <v>7102389</v>
      </c>
      <c r="AU686" s="33"/>
      <c r="AV686" s="33">
        <f t="shared" si="295"/>
        <v>1</v>
      </c>
      <c r="AX686">
        <v>7073031</v>
      </c>
      <c r="AY686" s="71">
        <f t="shared" si="296"/>
        <v>4.1506957908144333E-3</v>
      </c>
    </row>
    <row r="687" spans="1:51" ht="15" customHeight="1" x14ac:dyDescent="0.25">
      <c r="A687">
        <v>69</v>
      </c>
      <c r="B687">
        <v>7100</v>
      </c>
      <c r="C687" t="s">
        <v>2579</v>
      </c>
      <c r="D687" t="s">
        <v>2580</v>
      </c>
      <c r="E687" s="39" t="s">
        <v>836</v>
      </c>
      <c r="F687" s="32">
        <v>38627</v>
      </c>
      <c r="G687" s="43">
        <v>168</v>
      </c>
      <c r="H687" s="47">
        <f t="shared" si="271"/>
        <v>2.2253092817258628</v>
      </c>
      <c r="I687">
        <v>40</v>
      </c>
      <c r="J687">
        <v>76</v>
      </c>
      <c r="K687" s="33">
        <f t="shared" si="270"/>
        <v>52.631599999999999</v>
      </c>
      <c r="L687" s="33">
        <v>294</v>
      </c>
      <c r="M687" s="33">
        <v>276</v>
      </c>
      <c r="N687" s="33">
        <v>169</v>
      </c>
      <c r="O687" s="33">
        <v>185</v>
      </c>
      <c r="P687" s="42">
        <v>172</v>
      </c>
      <c r="Q687" s="43">
        <v>169</v>
      </c>
      <c r="R687" s="40">
        <f t="shared" si="272"/>
        <v>294</v>
      </c>
      <c r="S687" s="34">
        <f t="shared" si="273"/>
        <v>42.86</v>
      </c>
      <c r="T687" s="43">
        <v>590800</v>
      </c>
      <c r="U687" s="43">
        <v>7346308</v>
      </c>
      <c r="V687" s="54">
        <f t="shared" si="274"/>
        <v>8.042135</v>
      </c>
      <c r="W687" s="32">
        <v>44</v>
      </c>
      <c r="X687">
        <v>104</v>
      </c>
      <c r="Y687">
        <f t="shared" si="275"/>
        <v>42.31</v>
      </c>
      <c r="Z687" s="46">
        <v>114719</v>
      </c>
      <c r="AA687" s="41">
        <v>102002.79000000001</v>
      </c>
      <c r="AB687" s="33">
        <f t="shared" si="276"/>
        <v>0.42007800000000001</v>
      </c>
      <c r="AC687" s="33" t="str">
        <f t="shared" si="277"/>
        <v/>
      </c>
      <c r="AD687" s="33" t="str">
        <f t="shared" si="278"/>
        <v/>
      </c>
      <c r="AE687" s="62">
        <f t="shared" si="279"/>
        <v>688.00663821976343</v>
      </c>
      <c r="AF687" s="62">
        <f t="shared" si="280"/>
        <v>0</v>
      </c>
      <c r="AG687" s="62">
        <f t="shared" si="281"/>
        <v>0</v>
      </c>
      <c r="AH687" s="62" t="str">
        <f t="shared" si="282"/>
        <v/>
      </c>
      <c r="AI687" s="33" t="str">
        <f t="shared" si="283"/>
        <v/>
      </c>
      <c r="AJ687" s="33" t="str">
        <f t="shared" si="284"/>
        <v/>
      </c>
      <c r="AK687" s="34">
        <f t="shared" si="285"/>
        <v>688.01</v>
      </c>
      <c r="AL687" s="34">
        <f t="shared" si="286"/>
        <v>732.73</v>
      </c>
      <c r="AM687" s="32">
        <f t="shared" si="287"/>
        <v>74908</v>
      </c>
      <c r="AN687" s="35">
        <f t="shared" si="288"/>
        <v>5.3758495219872974E-3</v>
      </c>
      <c r="AO687" s="32">
        <f t="shared" si="289"/>
        <v>195.04119650722114</v>
      </c>
      <c r="AP687" s="32">
        <f t="shared" si="290"/>
        <v>38822</v>
      </c>
      <c r="AQ687" s="32">
        <f t="shared" si="291"/>
        <v>1680</v>
      </c>
      <c r="AR687" s="32">
        <f t="shared" si="292"/>
        <v>5100.1395000000011</v>
      </c>
      <c r="AS687" s="32">
        <f t="shared" si="293"/>
        <v>36947</v>
      </c>
      <c r="AT687" s="36">
        <f t="shared" si="294"/>
        <v>38822</v>
      </c>
      <c r="AU687" s="33"/>
      <c r="AV687" s="33">
        <f t="shared" si="295"/>
        <v>1</v>
      </c>
      <c r="AX687">
        <v>38627</v>
      </c>
      <c r="AY687" s="71">
        <f t="shared" si="296"/>
        <v>5.0482822895901829E-3</v>
      </c>
    </row>
    <row r="688" spans="1:51" ht="15" customHeight="1" x14ac:dyDescent="0.25">
      <c r="A688">
        <v>69</v>
      </c>
      <c r="B688">
        <v>7200</v>
      </c>
      <c r="C688" t="s">
        <v>1659</v>
      </c>
      <c r="D688" t="s">
        <v>1660</v>
      </c>
      <c r="E688" s="39" t="s">
        <v>377</v>
      </c>
      <c r="F688" s="32">
        <v>527961</v>
      </c>
      <c r="G688" s="43">
        <v>2000</v>
      </c>
      <c r="H688" s="47">
        <f t="shared" si="271"/>
        <v>3.3010299956639813</v>
      </c>
      <c r="I688">
        <v>9</v>
      </c>
      <c r="J688">
        <v>941</v>
      </c>
      <c r="K688" s="33">
        <f t="shared" si="270"/>
        <v>0.95639999999999992</v>
      </c>
      <c r="L688" s="33">
        <v>3634</v>
      </c>
      <c r="M688" s="33">
        <v>3186</v>
      </c>
      <c r="N688" s="33">
        <v>2348</v>
      </c>
      <c r="O688" s="33">
        <v>2082</v>
      </c>
      <c r="P688" s="40">
        <v>2017</v>
      </c>
      <c r="Q688" s="43">
        <v>2020</v>
      </c>
      <c r="R688" s="40">
        <f t="shared" si="272"/>
        <v>3634</v>
      </c>
      <c r="S688" s="34">
        <f t="shared" si="273"/>
        <v>44.96</v>
      </c>
      <c r="T688" s="43">
        <v>63597900</v>
      </c>
      <c r="U688" s="43">
        <v>187520373</v>
      </c>
      <c r="V688" s="54">
        <f t="shared" si="274"/>
        <v>33.915194999999997</v>
      </c>
      <c r="W688" s="32">
        <v>452</v>
      </c>
      <c r="X688">
        <v>2074</v>
      </c>
      <c r="Y688">
        <f t="shared" si="275"/>
        <v>21.79</v>
      </c>
      <c r="Z688" s="46">
        <v>2473640</v>
      </c>
      <c r="AA688" s="41">
        <v>2344795.2400000002</v>
      </c>
      <c r="AB688" s="33">
        <f t="shared" si="276"/>
        <v>0.42007800000000001</v>
      </c>
      <c r="AC688" s="33" t="str">
        <f t="shared" si="277"/>
        <v/>
      </c>
      <c r="AD688" s="33" t="str">
        <f t="shared" si="278"/>
        <v/>
      </c>
      <c r="AE688" s="62">
        <f t="shared" si="279"/>
        <v>925.60860235227324</v>
      </c>
      <c r="AF688" s="62">
        <f t="shared" si="280"/>
        <v>0</v>
      </c>
      <c r="AG688" s="62">
        <f t="shared" si="281"/>
        <v>0</v>
      </c>
      <c r="AH688" s="62" t="str">
        <f t="shared" si="282"/>
        <v/>
      </c>
      <c r="AI688" s="33" t="str">
        <f t="shared" si="283"/>
        <v/>
      </c>
      <c r="AJ688" s="33" t="str">
        <f t="shared" si="284"/>
        <v/>
      </c>
      <c r="AK688" s="34">
        <f t="shared" si="285"/>
        <v>925.61</v>
      </c>
      <c r="AL688" s="34">
        <f t="shared" si="286"/>
        <v>985.77</v>
      </c>
      <c r="AM688" s="32">
        <f t="shared" si="287"/>
        <v>932418</v>
      </c>
      <c r="AN688" s="35">
        <f t="shared" si="288"/>
        <v>5.3758495219872974E-3</v>
      </c>
      <c r="AO688" s="32">
        <f t="shared" si="289"/>
        <v>2174.2999701144163</v>
      </c>
      <c r="AP688" s="32">
        <f t="shared" si="290"/>
        <v>530135</v>
      </c>
      <c r="AQ688" s="32">
        <f t="shared" si="291"/>
        <v>20000</v>
      </c>
      <c r="AR688" s="32">
        <f t="shared" si="292"/>
        <v>117239.76200000002</v>
      </c>
      <c r="AS688" s="32">
        <f t="shared" si="293"/>
        <v>507961</v>
      </c>
      <c r="AT688" s="36">
        <f t="shared" si="294"/>
        <v>530135</v>
      </c>
      <c r="AU688" s="33"/>
      <c r="AV688" s="33">
        <f t="shared" si="295"/>
        <v>1</v>
      </c>
      <c r="AX688">
        <v>527961</v>
      </c>
      <c r="AY688" s="71">
        <f t="shared" si="296"/>
        <v>4.1177283928168938E-3</v>
      </c>
    </row>
    <row r="689" spans="1:51" ht="15" customHeight="1" x14ac:dyDescent="0.25">
      <c r="A689">
        <v>69</v>
      </c>
      <c r="B689">
        <v>7300</v>
      </c>
      <c r="C689" t="s">
        <v>969</v>
      </c>
      <c r="D689" t="s">
        <v>970</v>
      </c>
      <c r="E689" s="39" t="s">
        <v>34</v>
      </c>
      <c r="F689" s="32">
        <v>531472</v>
      </c>
      <c r="G689" s="43">
        <v>1362</v>
      </c>
      <c r="H689" s="47">
        <f t="shared" si="271"/>
        <v>3.1341771075767664</v>
      </c>
      <c r="I689">
        <v>40</v>
      </c>
      <c r="J689">
        <v>836</v>
      </c>
      <c r="K689" s="33">
        <f t="shared" si="270"/>
        <v>4.7847</v>
      </c>
      <c r="L689" s="33">
        <v>3076</v>
      </c>
      <c r="M689" s="33">
        <v>2435</v>
      </c>
      <c r="N689" s="33">
        <v>1562</v>
      </c>
      <c r="O689" s="33">
        <v>1670</v>
      </c>
      <c r="P689" s="40">
        <v>1475</v>
      </c>
      <c r="Q689" s="43">
        <v>1397</v>
      </c>
      <c r="R689" s="40">
        <f t="shared" si="272"/>
        <v>3076</v>
      </c>
      <c r="S689" s="34">
        <f t="shared" si="273"/>
        <v>55.72</v>
      </c>
      <c r="T689" s="43">
        <v>11605500</v>
      </c>
      <c r="U689" s="43">
        <v>121569320</v>
      </c>
      <c r="V689" s="54">
        <f t="shared" si="274"/>
        <v>9.546405</v>
      </c>
      <c r="W689" s="32">
        <v>431</v>
      </c>
      <c r="X689">
        <v>1420</v>
      </c>
      <c r="Y689">
        <f t="shared" si="275"/>
        <v>30.35</v>
      </c>
      <c r="Z689" s="46">
        <v>1397570</v>
      </c>
      <c r="AA689" s="41">
        <v>1274477.21</v>
      </c>
      <c r="AB689" s="33">
        <f t="shared" si="276"/>
        <v>0.42007800000000001</v>
      </c>
      <c r="AC689" s="33" t="str">
        <f t="shared" si="277"/>
        <v/>
      </c>
      <c r="AD689" s="33" t="str">
        <f t="shared" si="278"/>
        <v/>
      </c>
      <c r="AE689" s="62">
        <f t="shared" si="279"/>
        <v>888.75463699023339</v>
      </c>
      <c r="AF689" s="62">
        <f t="shared" si="280"/>
        <v>0</v>
      </c>
      <c r="AG689" s="62">
        <f t="shared" si="281"/>
        <v>0</v>
      </c>
      <c r="AH689" s="62" t="str">
        <f t="shared" si="282"/>
        <v/>
      </c>
      <c r="AI689" s="33" t="str">
        <f t="shared" si="283"/>
        <v/>
      </c>
      <c r="AJ689" s="33" t="str">
        <f t="shared" si="284"/>
        <v/>
      </c>
      <c r="AK689" s="34">
        <f t="shared" si="285"/>
        <v>888.75</v>
      </c>
      <c r="AL689" s="34">
        <f t="shared" si="286"/>
        <v>946.51</v>
      </c>
      <c r="AM689" s="32">
        <f t="shared" si="287"/>
        <v>702058</v>
      </c>
      <c r="AN689" s="35">
        <f t="shared" si="288"/>
        <v>5.3758495219872974E-3</v>
      </c>
      <c r="AO689" s="32">
        <f t="shared" si="289"/>
        <v>917.04466655772512</v>
      </c>
      <c r="AP689" s="32">
        <f t="shared" si="290"/>
        <v>532389</v>
      </c>
      <c r="AQ689" s="32">
        <f t="shared" si="291"/>
        <v>13620</v>
      </c>
      <c r="AR689" s="32">
        <f t="shared" si="292"/>
        <v>63723.860500000003</v>
      </c>
      <c r="AS689" s="32">
        <f t="shared" si="293"/>
        <v>517852</v>
      </c>
      <c r="AT689" s="36">
        <f t="shared" si="294"/>
        <v>532389</v>
      </c>
      <c r="AU689" s="33"/>
      <c r="AV689" s="33">
        <f t="shared" si="295"/>
        <v>1</v>
      </c>
      <c r="AX689">
        <v>531472</v>
      </c>
      <c r="AY689" s="71">
        <f t="shared" si="296"/>
        <v>1.7253966342535448E-3</v>
      </c>
    </row>
    <row r="690" spans="1:51" ht="15" customHeight="1" x14ac:dyDescent="0.25">
      <c r="A690">
        <v>69</v>
      </c>
      <c r="B690">
        <v>9000</v>
      </c>
      <c r="C690" t="s">
        <v>1325</v>
      </c>
      <c r="D690" t="s">
        <v>1326</v>
      </c>
      <c r="E690" s="39" t="s">
        <v>211</v>
      </c>
      <c r="F690" s="32">
        <v>35332327</v>
      </c>
      <c r="G690" s="43">
        <v>87483</v>
      </c>
      <c r="H690" s="47">
        <f t="shared" si="271"/>
        <v>4.9419236676109808</v>
      </c>
      <c r="I690">
        <v>17260</v>
      </c>
      <c r="J690">
        <v>39805</v>
      </c>
      <c r="K690" s="33">
        <f t="shared" si="270"/>
        <v>43.361400000000003</v>
      </c>
      <c r="L690" s="33">
        <v>100578</v>
      </c>
      <c r="M690" s="33">
        <v>92811</v>
      </c>
      <c r="N690" s="33">
        <v>85493</v>
      </c>
      <c r="O690" s="33">
        <v>86918</v>
      </c>
      <c r="P690" s="40">
        <v>86265</v>
      </c>
      <c r="Q690" s="43">
        <v>86697</v>
      </c>
      <c r="R690" s="40">
        <f t="shared" si="272"/>
        <v>100578</v>
      </c>
      <c r="S690" s="34">
        <f t="shared" si="273"/>
        <v>13.02</v>
      </c>
      <c r="T690" s="43">
        <v>2059235685</v>
      </c>
      <c r="U690" s="43">
        <v>10692092237</v>
      </c>
      <c r="V690" s="54">
        <f t="shared" si="274"/>
        <v>19.259426999999999</v>
      </c>
      <c r="W690" s="32">
        <v>14523</v>
      </c>
      <c r="X690">
        <v>86863</v>
      </c>
      <c r="Y690">
        <f t="shared" si="275"/>
        <v>16.72</v>
      </c>
      <c r="Z690" s="46">
        <v>129847455</v>
      </c>
      <c r="AA690" s="41">
        <v>45997194</v>
      </c>
      <c r="AB690" s="33">
        <f t="shared" si="276"/>
        <v>0.42007800000000001</v>
      </c>
      <c r="AC690" s="33" t="str">
        <f t="shared" si="277"/>
        <v/>
      </c>
      <c r="AD690" s="33" t="str">
        <f t="shared" si="278"/>
        <v/>
      </c>
      <c r="AE690" s="62">
        <f t="shared" si="279"/>
        <v>0</v>
      </c>
      <c r="AF690" s="62">
        <f t="shared" si="280"/>
        <v>0</v>
      </c>
      <c r="AG690" s="62">
        <f t="shared" si="281"/>
        <v>1254.1393353849498</v>
      </c>
      <c r="AH690" s="62" t="str">
        <f t="shared" si="282"/>
        <v/>
      </c>
      <c r="AI690" s="33" t="str">
        <f t="shared" si="283"/>
        <v/>
      </c>
      <c r="AJ690" s="33" t="str">
        <f t="shared" si="284"/>
        <v/>
      </c>
      <c r="AK690" s="34">
        <f t="shared" si="285"/>
        <v>1254.1400000000001</v>
      </c>
      <c r="AL690" s="34">
        <f t="shared" si="286"/>
        <v>1335.65</v>
      </c>
      <c r="AM690" s="32">
        <f t="shared" si="287"/>
        <v>62300610</v>
      </c>
      <c r="AN690" s="35">
        <f t="shared" si="288"/>
        <v>5.3758495219872974E-3</v>
      </c>
      <c r="AO690" s="32">
        <f t="shared" si="289"/>
        <v>144977.43127436817</v>
      </c>
      <c r="AP690" s="32">
        <f t="shared" si="290"/>
        <v>35477304</v>
      </c>
      <c r="AQ690" s="32">
        <f t="shared" si="291"/>
        <v>874830</v>
      </c>
      <c r="AR690" s="32">
        <f t="shared" si="292"/>
        <v>2299859.7000000002</v>
      </c>
      <c r="AS690" s="32">
        <f t="shared" si="293"/>
        <v>34457497</v>
      </c>
      <c r="AT690" s="36">
        <f t="shared" si="294"/>
        <v>35477304</v>
      </c>
      <c r="AU690" s="33"/>
      <c r="AV690" s="33">
        <f t="shared" si="295"/>
        <v>1</v>
      </c>
      <c r="AX690">
        <v>35332327</v>
      </c>
      <c r="AY690" s="71">
        <f t="shared" si="296"/>
        <v>4.1032395064157538E-3</v>
      </c>
    </row>
    <row r="691" spans="1:51" ht="15" customHeight="1" x14ac:dyDescent="0.25">
      <c r="A691">
        <v>70</v>
      </c>
      <c r="B691">
        <v>100</v>
      </c>
      <c r="C691" t="s">
        <v>1007</v>
      </c>
      <c r="D691" t="s">
        <v>1008</v>
      </c>
      <c r="E691" s="39" t="s">
        <v>53</v>
      </c>
      <c r="F691" s="32">
        <v>735550</v>
      </c>
      <c r="G691" s="43">
        <v>7455</v>
      </c>
      <c r="H691" s="47">
        <f t="shared" si="271"/>
        <v>3.8724476477890133</v>
      </c>
      <c r="I691">
        <v>249</v>
      </c>
      <c r="J691">
        <v>2696</v>
      </c>
      <c r="K691" s="33">
        <f t="shared" si="270"/>
        <v>9.2358999999999991</v>
      </c>
      <c r="L691" s="33">
        <v>2328</v>
      </c>
      <c r="M691" s="33">
        <v>2754</v>
      </c>
      <c r="N691" s="33">
        <v>3149</v>
      </c>
      <c r="O691" s="33">
        <v>3789</v>
      </c>
      <c r="P691" s="40">
        <v>6661</v>
      </c>
      <c r="Q691" s="43">
        <v>7395</v>
      </c>
      <c r="R691" s="40">
        <f t="shared" si="272"/>
        <v>7395</v>
      </c>
      <c r="S691" s="34">
        <f t="shared" si="273"/>
        <v>0</v>
      </c>
      <c r="T691" s="43">
        <v>105430960</v>
      </c>
      <c r="U691" s="43">
        <v>934876004</v>
      </c>
      <c r="V691" s="54">
        <f t="shared" si="274"/>
        <v>11.277533999999999</v>
      </c>
      <c r="W691" s="32">
        <v>1097</v>
      </c>
      <c r="X691">
        <v>7401</v>
      </c>
      <c r="Y691">
        <f t="shared" si="275"/>
        <v>14.82</v>
      </c>
      <c r="Z691" s="46">
        <v>11541853</v>
      </c>
      <c r="AA691" s="41">
        <v>10050323</v>
      </c>
      <c r="AB691" s="33">
        <f t="shared" si="276"/>
        <v>0.42007800000000001</v>
      </c>
      <c r="AC691" s="33" t="str">
        <f t="shared" si="277"/>
        <v/>
      </c>
      <c r="AD691" s="33" t="str">
        <f t="shared" si="278"/>
        <v/>
      </c>
      <c r="AE691" s="62">
        <f t="shared" si="279"/>
        <v>0</v>
      </c>
      <c r="AF691" s="62">
        <f t="shared" si="280"/>
        <v>762.22715427649996</v>
      </c>
      <c r="AG691" s="62">
        <f t="shared" si="281"/>
        <v>0</v>
      </c>
      <c r="AH691" s="62" t="str">
        <f t="shared" si="282"/>
        <v/>
      </c>
      <c r="AI691" s="33" t="str">
        <f t="shared" si="283"/>
        <v/>
      </c>
      <c r="AJ691" s="33" t="str">
        <f t="shared" si="284"/>
        <v/>
      </c>
      <c r="AK691" s="34">
        <f t="shared" si="285"/>
        <v>762.23</v>
      </c>
      <c r="AL691" s="34">
        <f t="shared" si="286"/>
        <v>811.77</v>
      </c>
      <c r="AM691" s="32">
        <f t="shared" si="287"/>
        <v>1203267</v>
      </c>
      <c r="AN691" s="35">
        <f t="shared" si="288"/>
        <v>5.3758495219872974E-3</v>
      </c>
      <c r="AO691" s="32">
        <f t="shared" si="289"/>
        <v>2514.3762108753326</v>
      </c>
      <c r="AP691" s="32">
        <f t="shared" si="290"/>
        <v>738064</v>
      </c>
      <c r="AQ691" s="32">
        <f t="shared" si="291"/>
        <v>74550</v>
      </c>
      <c r="AR691" s="32">
        <f t="shared" si="292"/>
        <v>502516.15</v>
      </c>
      <c r="AS691" s="32">
        <f t="shared" si="293"/>
        <v>661000</v>
      </c>
      <c r="AT691" s="36">
        <f t="shared" si="294"/>
        <v>738064</v>
      </c>
      <c r="AU691" s="33"/>
      <c r="AV691" s="33">
        <f t="shared" si="295"/>
        <v>1</v>
      </c>
      <c r="AX691">
        <v>735550</v>
      </c>
      <c r="AY691" s="71">
        <f t="shared" si="296"/>
        <v>3.4178505879953777E-3</v>
      </c>
    </row>
    <row r="692" spans="1:51" ht="15" customHeight="1" x14ac:dyDescent="0.25">
      <c r="A692">
        <v>70</v>
      </c>
      <c r="B692">
        <v>400</v>
      </c>
      <c r="C692" t="s">
        <v>1699</v>
      </c>
      <c r="D692" t="s">
        <v>1700</v>
      </c>
      <c r="E692" s="39" t="s">
        <v>397</v>
      </c>
      <c r="F692" s="32">
        <v>707760</v>
      </c>
      <c r="G692" s="43">
        <v>7197</v>
      </c>
      <c r="H692" s="47">
        <f t="shared" si="271"/>
        <v>3.857151502687493</v>
      </c>
      <c r="I692">
        <v>388</v>
      </c>
      <c r="J692">
        <v>2151</v>
      </c>
      <c r="K692" s="33">
        <f t="shared" si="270"/>
        <v>18.0381</v>
      </c>
      <c r="L692" s="33">
        <v>1836</v>
      </c>
      <c r="M692" s="33">
        <v>2663</v>
      </c>
      <c r="N692" s="33">
        <v>2909</v>
      </c>
      <c r="O692" s="33">
        <v>3833</v>
      </c>
      <c r="P692" s="40">
        <v>5470</v>
      </c>
      <c r="Q692" s="43">
        <v>6656</v>
      </c>
      <c r="R692" s="40">
        <f t="shared" si="272"/>
        <v>6656</v>
      </c>
      <c r="S692" s="34">
        <f t="shared" si="273"/>
        <v>0</v>
      </c>
      <c r="T692" s="43">
        <v>119288400</v>
      </c>
      <c r="U692" s="43">
        <v>849034221</v>
      </c>
      <c r="V692" s="54">
        <f t="shared" si="274"/>
        <v>14.049893000000001</v>
      </c>
      <c r="W692" s="32">
        <v>302</v>
      </c>
      <c r="X692">
        <v>6704</v>
      </c>
      <c r="Y692">
        <f t="shared" si="275"/>
        <v>4.5</v>
      </c>
      <c r="Z692" s="46">
        <v>10648175</v>
      </c>
      <c r="AA692" s="41">
        <v>5783372</v>
      </c>
      <c r="AB692" s="33">
        <f t="shared" si="276"/>
        <v>0.42007800000000001</v>
      </c>
      <c r="AC692" s="33" t="str">
        <f t="shared" si="277"/>
        <v/>
      </c>
      <c r="AD692" s="33" t="str">
        <f t="shared" si="278"/>
        <v/>
      </c>
      <c r="AE692" s="62">
        <f t="shared" si="279"/>
        <v>0</v>
      </c>
      <c r="AF692" s="62">
        <f t="shared" si="280"/>
        <v>859.0934431992498</v>
      </c>
      <c r="AG692" s="62">
        <f t="shared" si="281"/>
        <v>0</v>
      </c>
      <c r="AH692" s="62" t="str">
        <f t="shared" si="282"/>
        <v/>
      </c>
      <c r="AI692" s="33" t="str">
        <f t="shared" si="283"/>
        <v/>
      </c>
      <c r="AJ692" s="33" t="str">
        <f t="shared" si="284"/>
        <v/>
      </c>
      <c r="AK692" s="34">
        <f t="shared" si="285"/>
        <v>859.09</v>
      </c>
      <c r="AL692" s="34">
        <f t="shared" si="286"/>
        <v>914.92</v>
      </c>
      <c r="AM692" s="32">
        <f t="shared" si="287"/>
        <v>2111615</v>
      </c>
      <c r="AN692" s="35">
        <f t="shared" si="288"/>
        <v>5.3758495219872974E-3</v>
      </c>
      <c r="AO692" s="32">
        <f t="shared" si="289"/>
        <v>7546.9132306894771</v>
      </c>
      <c r="AP692" s="32">
        <f t="shared" si="290"/>
        <v>715307</v>
      </c>
      <c r="AQ692" s="32">
        <f t="shared" si="291"/>
        <v>71970</v>
      </c>
      <c r="AR692" s="32">
        <f t="shared" si="292"/>
        <v>289168.60000000003</v>
      </c>
      <c r="AS692" s="32">
        <f t="shared" si="293"/>
        <v>635790</v>
      </c>
      <c r="AT692" s="36">
        <f t="shared" si="294"/>
        <v>715307</v>
      </c>
      <c r="AU692" s="33"/>
      <c r="AV692" s="33">
        <f t="shared" si="295"/>
        <v>1</v>
      </c>
      <c r="AX692">
        <v>707760</v>
      </c>
      <c r="AY692" s="71">
        <f t="shared" si="296"/>
        <v>1.0663219170340228E-2</v>
      </c>
    </row>
    <row r="693" spans="1:51" ht="15" customHeight="1" x14ac:dyDescent="0.25">
      <c r="A693">
        <v>70</v>
      </c>
      <c r="B693">
        <v>600</v>
      </c>
      <c r="C693" t="s">
        <v>1373</v>
      </c>
      <c r="D693" t="s">
        <v>1374</v>
      </c>
      <c r="E693" s="39" t="s">
        <v>235</v>
      </c>
      <c r="F693" s="32">
        <v>186173</v>
      </c>
      <c r="G693" s="43">
        <v>5250</v>
      </c>
      <c r="H693" s="47">
        <f t="shared" si="271"/>
        <v>3.720159303405957</v>
      </c>
      <c r="I693">
        <v>62</v>
      </c>
      <c r="J693">
        <v>1682</v>
      </c>
      <c r="K693" s="33">
        <f t="shared" si="270"/>
        <v>3.6860999999999997</v>
      </c>
      <c r="L693" s="33">
        <v>330</v>
      </c>
      <c r="M693" s="33">
        <v>560</v>
      </c>
      <c r="N693" s="33">
        <v>450</v>
      </c>
      <c r="O693" s="33">
        <v>804</v>
      </c>
      <c r="P693" s="40">
        <v>4110</v>
      </c>
      <c r="Q693" s="43">
        <v>4846</v>
      </c>
      <c r="R693" s="40">
        <f t="shared" si="272"/>
        <v>4846</v>
      </c>
      <c r="S693" s="34">
        <f t="shared" si="273"/>
        <v>0</v>
      </c>
      <c r="T693" s="43">
        <v>64827700</v>
      </c>
      <c r="U693" s="43">
        <v>774242115</v>
      </c>
      <c r="V693" s="54">
        <f t="shared" si="274"/>
        <v>8.3730530000000005</v>
      </c>
      <c r="W693" s="32">
        <v>304</v>
      </c>
      <c r="X693">
        <v>4915</v>
      </c>
      <c r="Y693">
        <f t="shared" si="275"/>
        <v>6.19</v>
      </c>
      <c r="Z693" s="46">
        <v>8370720</v>
      </c>
      <c r="AA693" s="41">
        <v>3747569</v>
      </c>
      <c r="AB693" s="33">
        <f t="shared" si="276"/>
        <v>0.42007800000000001</v>
      </c>
      <c r="AC693" s="33" t="str">
        <f t="shared" si="277"/>
        <v/>
      </c>
      <c r="AD693" s="33" t="str">
        <f t="shared" si="278"/>
        <v/>
      </c>
      <c r="AE693" s="62">
        <f t="shared" si="279"/>
        <v>0</v>
      </c>
      <c r="AF693" s="62">
        <f t="shared" si="280"/>
        <v>688.89704890924997</v>
      </c>
      <c r="AG693" s="62">
        <f t="shared" si="281"/>
        <v>0</v>
      </c>
      <c r="AH693" s="62" t="str">
        <f t="shared" si="282"/>
        <v/>
      </c>
      <c r="AI693" s="33" t="str">
        <f t="shared" si="283"/>
        <v/>
      </c>
      <c r="AJ693" s="33" t="str">
        <f t="shared" si="284"/>
        <v/>
      </c>
      <c r="AK693" s="34">
        <f t="shared" si="285"/>
        <v>688.9</v>
      </c>
      <c r="AL693" s="34">
        <f t="shared" si="286"/>
        <v>733.67</v>
      </c>
      <c r="AM693" s="32">
        <f t="shared" si="287"/>
        <v>335412</v>
      </c>
      <c r="AN693" s="35">
        <f t="shared" si="288"/>
        <v>5.3758495219872974E-3</v>
      </c>
      <c r="AO693" s="32">
        <f t="shared" si="289"/>
        <v>802.28640681186232</v>
      </c>
      <c r="AP693" s="32">
        <f t="shared" si="290"/>
        <v>186975</v>
      </c>
      <c r="AQ693" s="32">
        <f t="shared" si="291"/>
        <v>52500</v>
      </c>
      <c r="AR693" s="32">
        <f t="shared" si="292"/>
        <v>187378.45</v>
      </c>
      <c r="AS693" s="32">
        <f t="shared" si="293"/>
        <v>133673</v>
      </c>
      <c r="AT693" s="36">
        <f t="shared" si="294"/>
        <v>186975</v>
      </c>
      <c r="AU693" s="33"/>
      <c r="AV693" s="33">
        <f t="shared" si="295"/>
        <v>1</v>
      </c>
      <c r="AX693">
        <v>186173</v>
      </c>
      <c r="AY693" s="71">
        <f t="shared" si="296"/>
        <v>4.3078212200480196E-3</v>
      </c>
    </row>
    <row r="694" spans="1:51" ht="15" customHeight="1" x14ac:dyDescent="0.25">
      <c r="A694">
        <v>70</v>
      </c>
      <c r="B694">
        <v>800</v>
      </c>
      <c r="C694" t="s">
        <v>2167</v>
      </c>
      <c r="D694" t="s">
        <v>2168</v>
      </c>
      <c r="E694" s="39" t="s">
        <v>631</v>
      </c>
      <c r="F694" s="32">
        <v>0</v>
      </c>
      <c r="G694" s="43">
        <v>29057</v>
      </c>
      <c r="H694" s="47">
        <f t="shared" si="271"/>
        <v>4.463250773392776</v>
      </c>
      <c r="I694">
        <v>113</v>
      </c>
      <c r="J694">
        <v>10423</v>
      </c>
      <c r="K694" s="33">
        <f t="shared" si="270"/>
        <v>1.0841000000000001</v>
      </c>
      <c r="L694" s="33">
        <v>1114</v>
      </c>
      <c r="M694" s="33">
        <v>7284</v>
      </c>
      <c r="N694" s="33">
        <v>11482</v>
      </c>
      <c r="O694" s="33">
        <v>15917</v>
      </c>
      <c r="P694" s="40">
        <v>22796</v>
      </c>
      <c r="Q694" s="43">
        <v>27617</v>
      </c>
      <c r="R694" s="40">
        <f t="shared" si="272"/>
        <v>27617</v>
      </c>
      <c r="S694" s="34">
        <f t="shared" si="273"/>
        <v>0</v>
      </c>
      <c r="T694" s="43">
        <v>326677100</v>
      </c>
      <c r="U694" s="43">
        <v>5942816564</v>
      </c>
      <c r="V694" s="54">
        <f t="shared" si="274"/>
        <v>5.4970080000000001</v>
      </c>
      <c r="W694" s="32">
        <v>4112</v>
      </c>
      <c r="X694">
        <v>27832</v>
      </c>
      <c r="Y694">
        <f t="shared" si="275"/>
        <v>14.77</v>
      </c>
      <c r="Z694" s="46">
        <v>68610825</v>
      </c>
      <c r="AA694" s="41">
        <v>19855468</v>
      </c>
      <c r="AB694" s="33">
        <f t="shared" si="276"/>
        <v>0.42007800000000001</v>
      </c>
      <c r="AC694" s="33" t="str">
        <f t="shared" si="277"/>
        <v/>
      </c>
      <c r="AD694" s="33" t="str">
        <f t="shared" si="278"/>
        <v/>
      </c>
      <c r="AE694" s="62">
        <f t="shared" si="279"/>
        <v>0</v>
      </c>
      <c r="AF694" s="62">
        <f t="shared" si="280"/>
        <v>0</v>
      </c>
      <c r="AG694" s="62">
        <f t="shared" si="281"/>
        <v>579.08557504479995</v>
      </c>
      <c r="AH694" s="62" t="str">
        <f t="shared" si="282"/>
        <v/>
      </c>
      <c r="AI694" s="33" t="str">
        <f t="shared" si="283"/>
        <v/>
      </c>
      <c r="AJ694" s="33" t="str">
        <f t="shared" si="284"/>
        <v/>
      </c>
      <c r="AK694" s="34">
        <f t="shared" si="285"/>
        <v>579.09</v>
      </c>
      <c r="AL694" s="34">
        <f t="shared" si="286"/>
        <v>616.73</v>
      </c>
      <c r="AM694" s="32">
        <f t="shared" si="287"/>
        <v>0</v>
      </c>
      <c r="AN694" s="35">
        <f t="shared" si="288"/>
        <v>5.3758495219872974E-3</v>
      </c>
      <c r="AO694" s="32">
        <f t="shared" si="289"/>
        <v>0</v>
      </c>
      <c r="AP694" s="32">
        <f t="shared" si="290"/>
        <v>0</v>
      </c>
      <c r="AQ694" s="32">
        <f t="shared" si="291"/>
        <v>290570</v>
      </c>
      <c r="AR694" s="32">
        <f t="shared" si="292"/>
        <v>992773.4</v>
      </c>
      <c r="AS694" s="32">
        <f t="shared" si="293"/>
        <v>-290570</v>
      </c>
      <c r="AT694" s="36">
        <f t="shared" si="294"/>
        <v>0</v>
      </c>
      <c r="AU694" s="33"/>
      <c r="AV694" s="33">
        <f t="shared" si="295"/>
        <v>0</v>
      </c>
      <c r="AX694">
        <v>0</v>
      </c>
      <c r="AY694" s="71" t="e">
        <f t="shared" si="296"/>
        <v>#DIV/0!</v>
      </c>
    </row>
    <row r="695" spans="1:51" ht="15" customHeight="1" x14ac:dyDescent="0.25">
      <c r="A695">
        <v>70</v>
      </c>
      <c r="B695">
        <v>900</v>
      </c>
      <c r="C695" t="s">
        <v>2279</v>
      </c>
      <c r="D695" t="s">
        <v>2280</v>
      </c>
      <c r="E695" s="39" t="s">
        <v>686</v>
      </c>
      <c r="F695" s="32">
        <v>0</v>
      </c>
      <c r="G695" s="43">
        <v>33262</v>
      </c>
      <c r="H695" s="47">
        <f t="shared" si="271"/>
        <v>4.5219483592205343</v>
      </c>
      <c r="I695">
        <v>143</v>
      </c>
      <c r="J695">
        <v>12073</v>
      </c>
      <c r="K695" s="33">
        <f t="shared" si="270"/>
        <v>1.1844999999999999</v>
      </c>
      <c r="L695" s="33">
        <v>3611</v>
      </c>
      <c r="M695" s="33">
        <v>3954</v>
      </c>
      <c r="N695" s="33">
        <v>9906</v>
      </c>
      <c r="O695" s="33">
        <v>21115</v>
      </c>
      <c r="P695" s="40">
        <v>26911</v>
      </c>
      <c r="Q695" s="43">
        <v>32465</v>
      </c>
      <c r="R695" s="40">
        <f t="shared" si="272"/>
        <v>32465</v>
      </c>
      <c r="S695" s="34">
        <f t="shared" si="273"/>
        <v>0</v>
      </c>
      <c r="T695" s="43">
        <v>852458400</v>
      </c>
      <c r="U695" s="43">
        <v>5589256669</v>
      </c>
      <c r="V695" s="54">
        <f t="shared" si="274"/>
        <v>15.251730999999999</v>
      </c>
      <c r="W695" s="32">
        <v>4172</v>
      </c>
      <c r="X695">
        <v>32706</v>
      </c>
      <c r="Y695">
        <f t="shared" si="275"/>
        <v>12.76</v>
      </c>
      <c r="Z695" s="46">
        <v>65607351</v>
      </c>
      <c r="AA695" s="41">
        <v>25104021</v>
      </c>
      <c r="AB695" s="33">
        <f t="shared" si="276"/>
        <v>0.42007800000000001</v>
      </c>
      <c r="AC695" s="33" t="str">
        <f t="shared" si="277"/>
        <v/>
      </c>
      <c r="AD695" s="33" t="str">
        <f t="shared" si="278"/>
        <v/>
      </c>
      <c r="AE695" s="62">
        <f t="shared" si="279"/>
        <v>0</v>
      </c>
      <c r="AF695" s="62">
        <f t="shared" si="280"/>
        <v>0</v>
      </c>
      <c r="AG695" s="62">
        <f t="shared" si="281"/>
        <v>617.66226712734999</v>
      </c>
      <c r="AH695" s="62" t="str">
        <f t="shared" si="282"/>
        <v/>
      </c>
      <c r="AI695" s="33" t="str">
        <f t="shared" si="283"/>
        <v/>
      </c>
      <c r="AJ695" s="33" t="str">
        <f t="shared" si="284"/>
        <v/>
      </c>
      <c r="AK695" s="34">
        <f t="shared" si="285"/>
        <v>617.66</v>
      </c>
      <c r="AL695" s="34">
        <f t="shared" si="286"/>
        <v>657.8</v>
      </c>
      <c r="AM695" s="32">
        <f t="shared" si="287"/>
        <v>0</v>
      </c>
      <c r="AN695" s="35">
        <f t="shared" si="288"/>
        <v>5.3758495219872974E-3</v>
      </c>
      <c r="AO695" s="32">
        <f t="shared" si="289"/>
        <v>0</v>
      </c>
      <c r="AP695" s="32">
        <f t="shared" si="290"/>
        <v>0</v>
      </c>
      <c r="AQ695" s="32">
        <f t="shared" si="291"/>
        <v>332620</v>
      </c>
      <c r="AR695" s="32">
        <f t="shared" si="292"/>
        <v>1255201.05</v>
      </c>
      <c r="AS695" s="32">
        <f t="shared" si="293"/>
        <v>-332620</v>
      </c>
      <c r="AT695" s="36">
        <f t="shared" si="294"/>
        <v>0</v>
      </c>
      <c r="AU695" s="33"/>
      <c r="AV695" s="33">
        <f t="shared" si="295"/>
        <v>0</v>
      </c>
      <c r="AX695">
        <v>0</v>
      </c>
      <c r="AY695" s="71" t="e">
        <f t="shared" si="296"/>
        <v>#DIV/0!</v>
      </c>
    </row>
    <row r="696" spans="1:51" ht="15" customHeight="1" x14ac:dyDescent="0.25">
      <c r="A696">
        <v>70</v>
      </c>
      <c r="B696">
        <v>1000</v>
      </c>
      <c r="C696" t="s">
        <v>2293</v>
      </c>
      <c r="D696" t="s">
        <v>2294</v>
      </c>
      <c r="E696" s="39" t="s">
        <v>693</v>
      </c>
      <c r="F696" s="32">
        <v>0</v>
      </c>
      <c r="G696" s="43">
        <v>46660</v>
      </c>
      <c r="H696" s="47">
        <f t="shared" si="271"/>
        <v>4.6689447344577335</v>
      </c>
      <c r="I696">
        <v>636</v>
      </c>
      <c r="J696">
        <v>16491</v>
      </c>
      <c r="K696" s="33">
        <f t="shared" si="270"/>
        <v>3.8566000000000003</v>
      </c>
      <c r="L696" s="33">
        <v>6876</v>
      </c>
      <c r="M696" s="33">
        <v>9941</v>
      </c>
      <c r="N696" s="33">
        <v>11739</v>
      </c>
      <c r="O696" s="33">
        <v>20568</v>
      </c>
      <c r="P696" s="40">
        <v>37076</v>
      </c>
      <c r="Q696" s="43">
        <v>43698</v>
      </c>
      <c r="R696" s="40">
        <f t="shared" si="272"/>
        <v>43698</v>
      </c>
      <c r="S696" s="34">
        <f t="shared" si="273"/>
        <v>0</v>
      </c>
      <c r="T696" s="43">
        <v>2637865800</v>
      </c>
      <c r="U696" s="43">
        <v>8707757772</v>
      </c>
      <c r="V696" s="54">
        <f t="shared" si="274"/>
        <v>30.293284</v>
      </c>
      <c r="W696" s="32">
        <v>4488</v>
      </c>
      <c r="X696">
        <v>45002</v>
      </c>
      <c r="Y696">
        <f t="shared" si="275"/>
        <v>9.9700000000000006</v>
      </c>
      <c r="Z696" s="46">
        <v>104414142</v>
      </c>
      <c r="AA696" s="41">
        <v>26744126</v>
      </c>
      <c r="AB696" s="33">
        <f t="shared" si="276"/>
        <v>0.42007800000000001</v>
      </c>
      <c r="AC696" s="33" t="str">
        <f t="shared" si="277"/>
        <v/>
      </c>
      <c r="AD696" s="33" t="str">
        <f t="shared" si="278"/>
        <v/>
      </c>
      <c r="AE696" s="62">
        <f t="shared" si="279"/>
        <v>0</v>
      </c>
      <c r="AF696" s="62">
        <f t="shared" si="280"/>
        <v>0</v>
      </c>
      <c r="AG696" s="62">
        <f t="shared" si="281"/>
        <v>706.05083335539985</v>
      </c>
      <c r="AH696" s="62" t="str">
        <f t="shared" si="282"/>
        <v/>
      </c>
      <c r="AI696" s="33" t="str">
        <f t="shared" si="283"/>
        <v/>
      </c>
      <c r="AJ696" s="33" t="str">
        <f t="shared" si="284"/>
        <v/>
      </c>
      <c r="AK696" s="34">
        <f t="shared" si="285"/>
        <v>706.05</v>
      </c>
      <c r="AL696" s="34">
        <f t="shared" si="286"/>
        <v>751.94</v>
      </c>
      <c r="AM696" s="32">
        <f t="shared" si="287"/>
        <v>0</v>
      </c>
      <c r="AN696" s="35">
        <f t="shared" si="288"/>
        <v>5.3758495219872974E-3</v>
      </c>
      <c r="AO696" s="32">
        <f t="shared" si="289"/>
        <v>0</v>
      </c>
      <c r="AP696" s="32">
        <f t="shared" si="290"/>
        <v>0</v>
      </c>
      <c r="AQ696" s="32">
        <f t="shared" si="291"/>
        <v>466600</v>
      </c>
      <c r="AR696" s="32">
        <f t="shared" si="292"/>
        <v>1337206.3</v>
      </c>
      <c r="AS696" s="32">
        <f t="shared" si="293"/>
        <v>-466600</v>
      </c>
      <c r="AT696" s="36">
        <f t="shared" si="294"/>
        <v>0</v>
      </c>
      <c r="AU696" s="33"/>
      <c r="AV696" s="33">
        <f t="shared" si="295"/>
        <v>0</v>
      </c>
      <c r="AX696">
        <v>0</v>
      </c>
      <c r="AY696" s="71" t="e">
        <f t="shared" si="296"/>
        <v>#DIV/0!</v>
      </c>
    </row>
    <row r="697" spans="1:51" ht="15" customHeight="1" x14ac:dyDescent="0.25">
      <c r="A697">
        <v>70</v>
      </c>
      <c r="B697">
        <v>1100</v>
      </c>
      <c r="C697" t="s">
        <v>1247</v>
      </c>
      <c r="D697" t="s">
        <v>1248</v>
      </c>
      <c r="E697" s="39" t="s">
        <v>888</v>
      </c>
      <c r="F697" s="32">
        <v>0</v>
      </c>
      <c r="G697" s="43">
        <v>5564</v>
      </c>
      <c r="H697" s="47">
        <f t="shared" si="271"/>
        <v>3.7453871213200087</v>
      </c>
      <c r="I697">
        <v>100</v>
      </c>
      <c r="J697">
        <v>1998</v>
      </c>
      <c r="K697" s="33">
        <f t="shared" si="270"/>
        <v>5.0049999999999999</v>
      </c>
      <c r="L697" s="33">
        <v>1165</v>
      </c>
      <c r="M697" s="33">
        <v>2360</v>
      </c>
      <c r="N697" s="33">
        <v>2854</v>
      </c>
      <c r="O697" s="33">
        <v>3895</v>
      </c>
      <c r="P697" s="33">
        <v>5096</v>
      </c>
      <c r="Q697" s="43">
        <v>5493</v>
      </c>
      <c r="R697" s="40">
        <f t="shared" si="272"/>
        <v>5493</v>
      </c>
      <c r="S697" s="34">
        <f t="shared" si="273"/>
        <v>0</v>
      </c>
      <c r="T697" s="43">
        <v>32918000</v>
      </c>
      <c r="U697" s="43">
        <v>1667995267</v>
      </c>
      <c r="V697" s="54">
        <f t="shared" si="274"/>
        <v>1.9735069999999999</v>
      </c>
      <c r="W697" s="32">
        <v>670</v>
      </c>
      <c r="X697">
        <v>5531</v>
      </c>
      <c r="Y697">
        <f t="shared" si="275"/>
        <v>12.11</v>
      </c>
      <c r="Z697" s="38">
        <v>18756530</v>
      </c>
      <c r="AA697" s="41">
        <v>2743359</v>
      </c>
      <c r="AB697" s="33">
        <f t="shared" si="276"/>
        <v>0.42007800000000001</v>
      </c>
      <c r="AC697" s="33" t="str">
        <f t="shared" si="277"/>
        <v/>
      </c>
      <c r="AD697" s="33" t="str">
        <f t="shared" si="278"/>
        <v/>
      </c>
      <c r="AE697" s="62">
        <f t="shared" si="279"/>
        <v>0</v>
      </c>
      <c r="AF697" s="62">
        <f t="shared" si="280"/>
        <v>631.19153230574989</v>
      </c>
      <c r="AG697" s="62">
        <f t="shared" si="281"/>
        <v>0</v>
      </c>
      <c r="AH697" s="62" t="str">
        <f t="shared" si="282"/>
        <v/>
      </c>
      <c r="AI697" s="33" t="str">
        <f t="shared" si="283"/>
        <v/>
      </c>
      <c r="AJ697" s="33" t="str">
        <f t="shared" si="284"/>
        <v/>
      </c>
      <c r="AK697" s="34">
        <f t="shared" si="285"/>
        <v>631.19000000000005</v>
      </c>
      <c r="AL697" s="34">
        <f t="shared" si="286"/>
        <v>672.21</v>
      </c>
      <c r="AM697" s="32">
        <f t="shared" si="287"/>
        <v>0</v>
      </c>
      <c r="AN697" s="35">
        <f t="shared" si="288"/>
        <v>5.3758495219872974E-3</v>
      </c>
      <c r="AO697" s="32">
        <f t="shared" si="289"/>
        <v>0</v>
      </c>
      <c r="AP697" s="32">
        <f t="shared" si="290"/>
        <v>0</v>
      </c>
      <c r="AQ697" s="32">
        <f t="shared" si="291"/>
        <v>55640</v>
      </c>
      <c r="AR697" s="32">
        <f t="shared" si="292"/>
        <v>137167.95000000001</v>
      </c>
      <c r="AS697" s="32">
        <f t="shared" si="293"/>
        <v>-55640</v>
      </c>
      <c r="AT697" s="36">
        <f t="shared" si="294"/>
        <v>0</v>
      </c>
      <c r="AU697" s="33"/>
      <c r="AV697" s="33">
        <f t="shared" si="295"/>
        <v>0</v>
      </c>
      <c r="AX697">
        <v>0</v>
      </c>
      <c r="AY697" s="71" t="e">
        <f t="shared" si="296"/>
        <v>#DIV/0!</v>
      </c>
    </row>
    <row r="698" spans="1:51" ht="15" customHeight="1" x14ac:dyDescent="0.25">
      <c r="A698">
        <v>70</v>
      </c>
      <c r="B698">
        <v>8000</v>
      </c>
      <c r="C698" t="s">
        <v>2025</v>
      </c>
      <c r="D698" t="s">
        <v>2026</v>
      </c>
      <c r="E698" s="39" t="s">
        <v>560</v>
      </c>
      <c r="F698" s="32">
        <v>1189668</v>
      </c>
      <c r="G698" s="43">
        <v>8244</v>
      </c>
      <c r="H698" s="47">
        <f t="shared" si="271"/>
        <v>3.9161379831071752</v>
      </c>
      <c r="I698">
        <v>513</v>
      </c>
      <c r="J698">
        <v>3095</v>
      </c>
      <c r="K698" s="33">
        <f t="shared" si="270"/>
        <v>16.575100000000003</v>
      </c>
      <c r="L698" s="33">
        <v>2680</v>
      </c>
      <c r="M698" s="33">
        <v>2952</v>
      </c>
      <c r="N698" s="33">
        <v>3569</v>
      </c>
      <c r="O698" s="33">
        <v>4559</v>
      </c>
      <c r="P698" s="40">
        <v>7321</v>
      </c>
      <c r="Q698" s="43">
        <v>8162</v>
      </c>
      <c r="R698" s="40">
        <f t="shared" si="272"/>
        <v>8162</v>
      </c>
      <c r="S698" s="34">
        <f t="shared" si="273"/>
        <v>0</v>
      </c>
      <c r="T698" s="43">
        <v>147653700</v>
      </c>
      <c r="U698" s="43">
        <v>1116085013</v>
      </c>
      <c r="V698" s="54">
        <f t="shared" si="274"/>
        <v>13.229609999999999</v>
      </c>
      <c r="W698" s="32">
        <v>1283</v>
      </c>
      <c r="X698">
        <v>8195</v>
      </c>
      <c r="Y698">
        <f t="shared" si="275"/>
        <v>15.66</v>
      </c>
      <c r="Z698" s="46">
        <v>12803103</v>
      </c>
      <c r="AA698" s="41">
        <v>5313580</v>
      </c>
      <c r="AB698" s="33">
        <f t="shared" si="276"/>
        <v>0.42007800000000001</v>
      </c>
      <c r="AC698" s="33" t="str">
        <f t="shared" si="277"/>
        <v/>
      </c>
      <c r="AD698" s="33" t="str">
        <f t="shared" si="278"/>
        <v/>
      </c>
      <c r="AE698" s="62">
        <f t="shared" si="279"/>
        <v>0</v>
      </c>
      <c r="AF698" s="62">
        <f t="shared" si="280"/>
        <v>839.18380502749994</v>
      </c>
      <c r="AG698" s="62">
        <f t="shared" si="281"/>
        <v>0</v>
      </c>
      <c r="AH698" s="62" t="str">
        <f t="shared" si="282"/>
        <v/>
      </c>
      <c r="AI698" s="33" t="str">
        <f t="shared" si="283"/>
        <v/>
      </c>
      <c r="AJ698" s="33" t="str">
        <f t="shared" si="284"/>
        <v/>
      </c>
      <c r="AK698" s="34">
        <f t="shared" si="285"/>
        <v>839.18</v>
      </c>
      <c r="AL698" s="34">
        <f t="shared" si="286"/>
        <v>893.72</v>
      </c>
      <c r="AM698" s="32">
        <f t="shared" si="287"/>
        <v>1989526</v>
      </c>
      <c r="AN698" s="35">
        <f t="shared" si="288"/>
        <v>5.3758495219872974E-3</v>
      </c>
      <c r="AO698" s="32">
        <f t="shared" si="289"/>
        <v>4299.9162469577159</v>
      </c>
      <c r="AP698" s="32">
        <f t="shared" si="290"/>
        <v>1193968</v>
      </c>
      <c r="AQ698" s="32">
        <f t="shared" si="291"/>
        <v>82440</v>
      </c>
      <c r="AR698" s="32">
        <f t="shared" si="292"/>
        <v>265679</v>
      </c>
      <c r="AS698" s="32">
        <f t="shared" si="293"/>
        <v>1107228</v>
      </c>
      <c r="AT698" s="36">
        <f t="shared" si="294"/>
        <v>1193968</v>
      </c>
      <c r="AU698" s="33"/>
      <c r="AV698" s="33">
        <f t="shared" si="295"/>
        <v>1</v>
      </c>
      <c r="AX698">
        <v>1189668</v>
      </c>
      <c r="AY698" s="71">
        <f t="shared" si="296"/>
        <v>3.6144537803824259E-3</v>
      </c>
    </row>
    <row r="699" spans="1:51" ht="15" customHeight="1" x14ac:dyDescent="0.25">
      <c r="A699">
        <v>71</v>
      </c>
      <c r="B699">
        <v>100</v>
      </c>
      <c r="C699" t="s">
        <v>1001</v>
      </c>
      <c r="D699" t="s">
        <v>1002</v>
      </c>
      <c r="E699" s="39" t="s">
        <v>50</v>
      </c>
      <c r="F699" s="32">
        <v>0</v>
      </c>
      <c r="G699" s="43">
        <v>5221</v>
      </c>
      <c r="H699" s="47">
        <f t="shared" si="271"/>
        <v>3.7177536932107156</v>
      </c>
      <c r="I699">
        <v>72</v>
      </c>
      <c r="J699">
        <v>1837</v>
      </c>
      <c r="K699" s="33">
        <f t="shared" si="270"/>
        <v>3.9194</v>
      </c>
      <c r="L699" s="33">
        <v>365</v>
      </c>
      <c r="M699" s="33">
        <v>601</v>
      </c>
      <c r="N699" s="33">
        <v>902</v>
      </c>
      <c r="O699" s="33">
        <v>2673</v>
      </c>
      <c r="P699" s="40">
        <v>4538</v>
      </c>
      <c r="Q699" s="43">
        <v>4877</v>
      </c>
      <c r="R699" s="40">
        <f t="shared" si="272"/>
        <v>4877</v>
      </c>
      <c r="S699" s="34">
        <f t="shared" si="273"/>
        <v>0</v>
      </c>
      <c r="T699" s="43">
        <v>807828100</v>
      </c>
      <c r="U699" s="43">
        <v>1325833688</v>
      </c>
      <c r="V699" s="54">
        <f t="shared" si="274"/>
        <v>60.929822000000001</v>
      </c>
      <c r="W699" s="32">
        <v>644</v>
      </c>
      <c r="X699">
        <v>4958</v>
      </c>
      <c r="Y699">
        <f t="shared" si="275"/>
        <v>12.99</v>
      </c>
      <c r="Z699" s="46">
        <v>21082614</v>
      </c>
      <c r="AA699" s="41">
        <v>10013374</v>
      </c>
      <c r="AB699" s="33">
        <f t="shared" si="276"/>
        <v>0.42007800000000001</v>
      </c>
      <c r="AC699" s="33" t="str">
        <f t="shared" si="277"/>
        <v/>
      </c>
      <c r="AD699" s="33" t="str">
        <f t="shared" si="278"/>
        <v/>
      </c>
      <c r="AE699" s="62">
        <f t="shared" si="279"/>
        <v>0</v>
      </c>
      <c r="AF699" s="62">
        <f t="shared" si="280"/>
        <v>1247.6429919595</v>
      </c>
      <c r="AG699" s="62">
        <f t="shared" si="281"/>
        <v>0</v>
      </c>
      <c r="AH699" s="62" t="str">
        <f t="shared" si="282"/>
        <v/>
      </c>
      <c r="AI699" s="33" t="str">
        <f t="shared" si="283"/>
        <v/>
      </c>
      <c r="AJ699" s="33" t="str">
        <f t="shared" si="284"/>
        <v/>
      </c>
      <c r="AK699" s="34">
        <f t="shared" si="285"/>
        <v>1247.6400000000001</v>
      </c>
      <c r="AL699" s="34">
        <f t="shared" si="286"/>
        <v>1328.73</v>
      </c>
      <c r="AM699" s="32">
        <f t="shared" si="287"/>
        <v>0</v>
      </c>
      <c r="AN699" s="35">
        <f t="shared" si="288"/>
        <v>5.3758495219872974E-3</v>
      </c>
      <c r="AO699" s="32">
        <f t="shared" si="289"/>
        <v>0</v>
      </c>
      <c r="AP699" s="32">
        <f t="shared" si="290"/>
        <v>0</v>
      </c>
      <c r="AQ699" s="32">
        <f t="shared" si="291"/>
        <v>52210</v>
      </c>
      <c r="AR699" s="32">
        <f t="shared" si="292"/>
        <v>500668.7</v>
      </c>
      <c r="AS699" s="32">
        <f t="shared" si="293"/>
        <v>-52210</v>
      </c>
      <c r="AT699" s="36">
        <f t="shared" si="294"/>
        <v>0</v>
      </c>
      <c r="AU699" s="33"/>
      <c r="AV699" s="33">
        <f t="shared" si="295"/>
        <v>0</v>
      </c>
      <c r="AX699">
        <v>0</v>
      </c>
      <c r="AY699" s="71" t="e">
        <f t="shared" si="296"/>
        <v>#DIV/0!</v>
      </c>
    </row>
    <row r="700" spans="1:51" ht="15" customHeight="1" x14ac:dyDescent="0.25">
      <c r="A700">
        <v>71</v>
      </c>
      <c r="B700">
        <v>200</v>
      </c>
      <c r="C700" t="s">
        <v>1029</v>
      </c>
      <c r="D700" t="s">
        <v>1030</v>
      </c>
      <c r="E700" s="39" t="s">
        <v>64</v>
      </c>
      <c r="F700" s="32">
        <v>627591</v>
      </c>
      <c r="G700" s="43">
        <v>12773</v>
      </c>
      <c r="H700" s="47">
        <f t="shared" si="271"/>
        <v>4.1062929121756575</v>
      </c>
      <c r="I700">
        <v>180</v>
      </c>
      <c r="J700">
        <v>4075</v>
      </c>
      <c r="K700" s="33">
        <f t="shared" si="270"/>
        <v>4.4172000000000002</v>
      </c>
      <c r="L700" s="33">
        <v>1015</v>
      </c>
      <c r="M700" s="33">
        <v>2210</v>
      </c>
      <c r="N700" s="33">
        <v>3113</v>
      </c>
      <c r="O700" s="33">
        <v>6063</v>
      </c>
      <c r="P700" s="40">
        <v>10060</v>
      </c>
      <c r="Q700" s="43">
        <v>11686</v>
      </c>
      <c r="R700" s="40">
        <f t="shared" si="272"/>
        <v>11686</v>
      </c>
      <c r="S700" s="34">
        <f t="shared" si="273"/>
        <v>0</v>
      </c>
      <c r="T700" s="43">
        <v>145728300</v>
      </c>
      <c r="U700" s="43">
        <v>1425120463</v>
      </c>
      <c r="V700" s="54">
        <f t="shared" si="274"/>
        <v>10.225683</v>
      </c>
      <c r="W700" s="32">
        <v>678</v>
      </c>
      <c r="X700">
        <v>12115</v>
      </c>
      <c r="Y700">
        <f t="shared" si="275"/>
        <v>5.6</v>
      </c>
      <c r="Z700" s="46">
        <v>15743317</v>
      </c>
      <c r="AA700" s="41">
        <v>5756289</v>
      </c>
      <c r="AB700" s="33">
        <f t="shared" si="276"/>
        <v>0.42007800000000001</v>
      </c>
      <c r="AC700" s="33" t="str">
        <f t="shared" si="277"/>
        <v/>
      </c>
      <c r="AD700" s="33" t="str">
        <f t="shared" si="278"/>
        <v/>
      </c>
      <c r="AE700" s="62">
        <f t="shared" si="279"/>
        <v>0</v>
      </c>
      <c r="AF700" s="62">
        <f t="shared" si="280"/>
        <v>0</v>
      </c>
      <c r="AG700" s="62">
        <f t="shared" si="281"/>
        <v>521.83241739854986</v>
      </c>
      <c r="AH700" s="62" t="str">
        <f t="shared" si="282"/>
        <v/>
      </c>
      <c r="AI700" s="33" t="str">
        <f t="shared" si="283"/>
        <v/>
      </c>
      <c r="AJ700" s="33" t="str">
        <f t="shared" si="284"/>
        <v/>
      </c>
      <c r="AK700" s="34">
        <f t="shared" si="285"/>
        <v>521.83000000000004</v>
      </c>
      <c r="AL700" s="34">
        <f t="shared" si="286"/>
        <v>555.75</v>
      </c>
      <c r="AM700" s="32">
        <f t="shared" si="287"/>
        <v>485174</v>
      </c>
      <c r="AN700" s="35">
        <f t="shared" si="288"/>
        <v>5.3758495219872974E-3</v>
      </c>
      <c r="AO700" s="32">
        <f t="shared" si="289"/>
        <v>-765.61236137286494</v>
      </c>
      <c r="AP700" s="32">
        <f t="shared" si="290"/>
        <v>485174</v>
      </c>
      <c r="AQ700" s="32">
        <f t="shared" si="291"/>
        <v>127730</v>
      </c>
      <c r="AR700" s="32">
        <f t="shared" si="292"/>
        <v>287814.45</v>
      </c>
      <c r="AS700" s="32">
        <f t="shared" si="293"/>
        <v>499861</v>
      </c>
      <c r="AT700" s="36">
        <f t="shared" si="294"/>
        <v>499861</v>
      </c>
      <c r="AU700" s="33"/>
      <c r="AV700" s="33">
        <f t="shared" si="295"/>
        <v>1</v>
      </c>
      <c r="AX700">
        <v>627591</v>
      </c>
      <c r="AY700" s="71">
        <f t="shared" si="296"/>
        <v>-0.20352426978717031</v>
      </c>
    </row>
    <row r="701" spans="1:51" ht="15" customHeight="1" x14ac:dyDescent="0.25">
      <c r="A701">
        <v>71</v>
      </c>
      <c r="B701">
        <v>300</v>
      </c>
      <c r="C701" t="s">
        <v>1187</v>
      </c>
      <c r="D701" t="s">
        <v>1188</v>
      </c>
      <c r="E701" s="39" t="s">
        <v>143</v>
      </c>
      <c r="F701" s="32">
        <v>104840</v>
      </c>
      <c r="G701" s="43">
        <v>704</v>
      </c>
      <c r="H701" s="47">
        <f t="shared" si="271"/>
        <v>2.847572659142112</v>
      </c>
      <c r="I701">
        <v>38</v>
      </c>
      <c r="J701">
        <v>214</v>
      </c>
      <c r="K701" s="33">
        <f t="shared" si="270"/>
        <v>17.757000000000001</v>
      </c>
      <c r="L701" s="33">
        <v>280</v>
      </c>
      <c r="M701" s="33">
        <v>266</v>
      </c>
      <c r="N701" s="33">
        <v>315</v>
      </c>
      <c r="O701" s="33">
        <v>266</v>
      </c>
      <c r="P701" s="42">
        <v>545</v>
      </c>
      <c r="Q701" s="43">
        <v>641</v>
      </c>
      <c r="R701" s="40">
        <f t="shared" si="272"/>
        <v>641</v>
      </c>
      <c r="S701" s="34">
        <f t="shared" si="273"/>
        <v>0</v>
      </c>
      <c r="T701" s="43">
        <v>13704300</v>
      </c>
      <c r="U701" s="43">
        <v>100899774</v>
      </c>
      <c r="V701" s="54">
        <f t="shared" si="274"/>
        <v>13.582091999999999</v>
      </c>
      <c r="W701" s="32">
        <v>38</v>
      </c>
      <c r="X701">
        <v>621</v>
      </c>
      <c r="Y701">
        <f t="shared" si="275"/>
        <v>6.12</v>
      </c>
      <c r="Z701" s="46">
        <v>1062885</v>
      </c>
      <c r="AA701" s="41">
        <v>440014</v>
      </c>
      <c r="AB701" s="33">
        <f t="shared" si="276"/>
        <v>0.42007800000000001</v>
      </c>
      <c r="AC701" s="33" t="str">
        <f t="shared" si="277"/>
        <v/>
      </c>
      <c r="AD701" s="33" t="str">
        <f t="shared" si="278"/>
        <v/>
      </c>
      <c r="AE701" s="62">
        <f t="shared" si="279"/>
        <v>825.4503062333323</v>
      </c>
      <c r="AF701" s="62">
        <f t="shared" si="280"/>
        <v>0</v>
      </c>
      <c r="AG701" s="62">
        <f t="shared" si="281"/>
        <v>0</v>
      </c>
      <c r="AH701" s="62" t="str">
        <f t="shared" si="282"/>
        <v/>
      </c>
      <c r="AI701" s="33" t="str">
        <f t="shared" si="283"/>
        <v/>
      </c>
      <c r="AJ701" s="33" t="str">
        <f t="shared" si="284"/>
        <v/>
      </c>
      <c r="AK701" s="34">
        <f t="shared" si="285"/>
        <v>825.45</v>
      </c>
      <c r="AL701" s="34">
        <f t="shared" si="286"/>
        <v>879.1</v>
      </c>
      <c r="AM701" s="32">
        <f t="shared" si="287"/>
        <v>172392</v>
      </c>
      <c r="AN701" s="35">
        <f t="shared" si="288"/>
        <v>5.3758495219872974E-3</v>
      </c>
      <c r="AO701" s="32">
        <f t="shared" si="289"/>
        <v>363.14938690928591</v>
      </c>
      <c r="AP701" s="32">
        <f t="shared" si="290"/>
        <v>105203</v>
      </c>
      <c r="AQ701" s="32">
        <f t="shared" si="291"/>
        <v>7040</v>
      </c>
      <c r="AR701" s="32">
        <f t="shared" si="292"/>
        <v>22000.7</v>
      </c>
      <c r="AS701" s="32">
        <f t="shared" si="293"/>
        <v>97800</v>
      </c>
      <c r="AT701" s="36">
        <f t="shared" si="294"/>
        <v>105203</v>
      </c>
      <c r="AU701" s="33"/>
      <c r="AV701" s="33">
        <f t="shared" si="295"/>
        <v>1</v>
      </c>
      <c r="AX701">
        <v>104840</v>
      </c>
      <c r="AY701" s="71">
        <f t="shared" si="296"/>
        <v>3.4624189240747808E-3</v>
      </c>
    </row>
    <row r="702" spans="1:51" ht="15" customHeight="1" x14ac:dyDescent="0.25">
      <c r="A702">
        <v>71</v>
      </c>
      <c r="B702">
        <v>400</v>
      </c>
      <c r="C702" t="s">
        <v>1371</v>
      </c>
      <c r="D702" t="s">
        <v>1372</v>
      </c>
      <c r="E702" s="39" t="s">
        <v>234</v>
      </c>
      <c r="F702" s="32">
        <v>48616</v>
      </c>
      <c r="G702" s="43">
        <v>27520</v>
      </c>
      <c r="H702" s="47">
        <f t="shared" si="271"/>
        <v>4.4396484295634737</v>
      </c>
      <c r="I702">
        <v>197</v>
      </c>
      <c r="J702">
        <v>10114</v>
      </c>
      <c r="K702" s="33">
        <f t="shared" si="270"/>
        <v>1.9478</v>
      </c>
      <c r="L702" s="33">
        <v>2252</v>
      </c>
      <c r="M702" s="33">
        <v>6785</v>
      </c>
      <c r="N702" s="33">
        <v>11143</v>
      </c>
      <c r="O702" s="33">
        <v>16447</v>
      </c>
      <c r="P702" s="40">
        <v>22974</v>
      </c>
      <c r="Q702" s="43">
        <v>25835</v>
      </c>
      <c r="R702" s="40">
        <f t="shared" si="272"/>
        <v>25835</v>
      </c>
      <c r="S702" s="34">
        <f t="shared" si="273"/>
        <v>0</v>
      </c>
      <c r="T702" s="43">
        <v>523253700</v>
      </c>
      <c r="U702" s="43">
        <v>3980516057</v>
      </c>
      <c r="V702" s="54">
        <f t="shared" si="274"/>
        <v>13.145372999999999</v>
      </c>
      <c r="W702" s="32">
        <v>3652</v>
      </c>
      <c r="X702">
        <v>26367</v>
      </c>
      <c r="Y702">
        <f t="shared" si="275"/>
        <v>13.85</v>
      </c>
      <c r="Z702" s="46">
        <v>46181035</v>
      </c>
      <c r="AA702" s="41">
        <v>16844002</v>
      </c>
      <c r="AB702" s="33">
        <f t="shared" si="276"/>
        <v>0.42007800000000001</v>
      </c>
      <c r="AC702" s="33" t="str">
        <f t="shared" si="277"/>
        <v/>
      </c>
      <c r="AD702" s="33" t="str">
        <f t="shared" si="278"/>
        <v/>
      </c>
      <c r="AE702" s="62">
        <f t="shared" si="279"/>
        <v>0</v>
      </c>
      <c r="AF702" s="62">
        <f t="shared" si="280"/>
        <v>0</v>
      </c>
      <c r="AG702" s="62">
        <f t="shared" si="281"/>
        <v>625.74125425504997</v>
      </c>
      <c r="AH702" s="62" t="str">
        <f t="shared" si="282"/>
        <v/>
      </c>
      <c r="AI702" s="33" t="str">
        <f t="shared" si="283"/>
        <v/>
      </c>
      <c r="AJ702" s="33" t="str">
        <f t="shared" si="284"/>
        <v/>
      </c>
      <c r="AK702" s="34">
        <f t="shared" si="285"/>
        <v>625.74</v>
      </c>
      <c r="AL702" s="34">
        <f t="shared" si="286"/>
        <v>666.41</v>
      </c>
      <c r="AM702" s="32">
        <f t="shared" si="287"/>
        <v>0</v>
      </c>
      <c r="AN702" s="35">
        <f t="shared" si="288"/>
        <v>5.3758495219872974E-3</v>
      </c>
      <c r="AO702" s="32">
        <f t="shared" si="289"/>
        <v>-261.35230036093446</v>
      </c>
      <c r="AP702" s="32">
        <f t="shared" si="290"/>
        <v>0</v>
      </c>
      <c r="AQ702" s="32">
        <f t="shared" si="291"/>
        <v>275200</v>
      </c>
      <c r="AR702" s="32">
        <f t="shared" si="292"/>
        <v>842200.10000000009</v>
      </c>
      <c r="AS702" s="32">
        <f t="shared" si="293"/>
        <v>-226584</v>
      </c>
      <c r="AT702" s="36">
        <f t="shared" si="294"/>
        <v>0</v>
      </c>
      <c r="AU702" s="33"/>
      <c r="AV702" s="33">
        <f t="shared" si="295"/>
        <v>0</v>
      </c>
      <c r="AX702">
        <v>48616</v>
      </c>
      <c r="AY702" s="71">
        <f t="shared" si="296"/>
        <v>-1</v>
      </c>
    </row>
    <row r="703" spans="1:51" ht="15" customHeight="1" x14ac:dyDescent="0.25">
      <c r="A703">
        <v>71</v>
      </c>
      <c r="B703">
        <v>500</v>
      </c>
      <c r="C703" t="s">
        <v>2605</v>
      </c>
      <c r="D703" t="s">
        <v>2606</v>
      </c>
      <c r="E703" s="39" t="s">
        <v>849</v>
      </c>
      <c r="F703" s="32">
        <v>846177</v>
      </c>
      <c r="G703" s="43">
        <v>6731</v>
      </c>
      <c r="H703" s="47">
        <f t="shared" si="271"/>
        <v>3.828079590556746</v>
      </c>
      <c r="I703">
        <v>68</v>
      </c>
      <c r="J703">
        <v>2287</v>
      </c>
      <c r="K703" s="33">
        <f t="shared" si="270"/>
        <v>2.9733000000000001</v>
      </c>
      <c r="L703" s="33">
        <v>495</v>
      </c>
      <c r="M703" s="33">
        <v>1074</v>
      </c>
      <c r="N703" s="33">
        <v>1350</v>
      </c>
      <c r="O703" s="33">
        <v>2851</v>
      </c>
      <c r="P703" s="40">
        <v>5228</v>
      </c>
      <c r="Q703" s="43">
        <v>6189</v>
      </c>
      <c r="R703" s="40">
        <f t="shared" si="272"/>
        <v>6189</v>
      </c>
      <c r="S703" s="34">
        <f t="shared" si="273"/>
        <v>0</v>
      </c>
      <c r="T703" s="43">
        <v>46933100</v>
      </c>
      <c r="U703" s="43">
        <v>776995901</v>
      </c>
      <c r="V703" s="54">
        <f t="shared" si="274"/>
        <v>6.0403279999999997</v>
      </c>
      <c r="W703" s="32">
        <v>402</v>
      </c>
      <c r="X703">
        <v>6410</v>
      </c>
      <c r="Y703">
        <f t="shared" si="275"/>
        <v>6.27</v>
      </c>
      <c r="Z703" s="46">
        <v>8123791</v>
      </c>
      <c r="AA703" s="41">
        <v>3018796</v>
      </c>
      <c r="AB703" s="33">
        <f t="shared" si="276"/>
        <v>0.42007800000000001</v>
      </c>
      <c r="AC703" s="33" t="str">
        <f t="shared" si="277"/>
        <v/>
      </c>
      <c r="AD703" s="33" t="str">
        <f t="shared" si="278"/>
        <v/>
      </c>
      <c r="AE703" s="62">
        <f t="shared" si="279"/>
        <v>0</v>
      </c>
      <c r="AF703" s="62">
        <f t="shared" si="280"/>
        <v>658.71150566299991</v>
      </c>
      <c r="AG703" s="62">
        <f t="shared" si="281"/>
        <v>0</v>
      </c>
      <c r="AH703" s="62" t="str">
        <f t="shared" si="282"/>
        <v/>
      </c>
      <c r="AI703" s="33" t="str">
        <f t="shared" si="283"/>
        <v/>
      </c>
      <c r="AJ703" s="33" t="str">
        <f t="shared" si="284"/>
        <v/>
      </c>
      <c r="AK703" s="34">
        <f t="shared" si="285"/>
        <v>658.71</v>
      </c>
      <c r="AL703" s="34">
        <f t="shared" si="286"/>
        <v>701.52</v>
      </c>
      <c r="AM703" s="32">
        <f t="shared" si="287"/>
        <v>1309305</v>
      </c>
      <c r="AN703" s="35">
        <f t="shared" si="288"/>
        <v>5.3758495219872974E-3</v>
      </c>
      <c r="AO703" s="32">
        <f t="shared" si="289"/>
        <v>2489.7064374189331</v>
      </c>
      <c r="AP703" s="32">
        <f t="shared" si="290"/>
        <v>848667</v>
      </c>
      <c r="AQ703" s="32">
        <f t="shared" si="291"/>
        <v>67310</v>
      </c>
      <c r="AR703" s="32">
        <f t="shared" si="292"/>
        <v>150939.80000000002</v>
      </c>
      <c r="AS703" s="32">
        <f t="shared" si="293"/>
        <v>778867</v>
      </c>
      <c r="AT703" s="36">
        <f t="shared" si="294"/>
        <v>848667</v>
      </c>
      <c r="AU703" s="33"/>
      <c r="AV703" s="33">
        <f t="shared" si="295"/>
        <v>1</v>
      </c>
      <c r="AX703">
        <v>846177</v>
      </c>
      <c r="AY703" s="71">
        <f t="shared" si="296"/>
        <v>2.942646751211626E-3</v>
      </c>
    </row>
    <row r="704" spans="1:51" ht="15" customHeight="1" x14ac:dyDescent="0.25">
      <c r="A704">
        <v>71</v>
      </c>
      <c r="B704">
        <v>600</v>
      </c>
      <c r="C704" t="s">
        <v>2605</v>
      </c>
      <c r="D704" t="s">
        <v>2606</v>
      </c>
      <c r="E704" s="39" t="s">
        <v>2611</v>
      </c>
      <c r="F704" s="32">
        <v>20153</v>
      </c>
      <c r="G704" s="43">
        <v>7087</v>
      </c>
      <c r="H704" s="47">
        <f t="shared" si="271"/>
        <v>3.8504624327615167</v>
      </c>
      <c r="I704">
        <v>74</v>
      </c>
      <c r="J704">
        <v>2562</v>
      </c>
      <c r="K704" s="33">
        <f t="shared" si="270"/>
        <v>2.8883999999999999</v>
      </c>
      <c r="L704" s="33">
        <v>1099</v>
      </c>
      <c r="M704" s="33">
        <v>1980</v>
      </c>
      <c r="N704" s="33">
        <v>2909</v>
      </c>
      <c r="O704" s="33">
        <v>4672</v>
      </c>
      <c r="P704" s="40">
        <v>6739</v>
      </c>
      <c r="Q704" s="43">
        <v>7104</v>
      </c>
      <c r="R704" s="40">
        <f t="shared" si="272"/>
        <v>7104</v>
      </c>
      <c r="S704" s="34">
        <f t="shared" si="273"/>
        <v>0.24</v>
      </c>
      <c r="T704" s="43">
        <v>49141300</v>
      </c>
      <c r="U704" s="43">
        <v>1172564188</v>
      </c>
      <c r="V704" s="54">
        <f t="shared" si="274"/>
        <v>4.1909260000000002</v>
      </c>
      <c r="W704" s="32">
        <v>982</v>
      </c>
      <c r="X704">
        <v>7033</v>
      </c>
      <c r="Y704">
        <f t="shared" si="275"/>
        <v>13.96</v>
      </c>
      <c r="Z704" s="46">
        <v>12397780</v>
      </c>
      <c r="AA704" s="41">
        <v>1757647</v>
      </c>
      <c r="AB704" s="33">
        <f t="shared" si="276"/>
        <v>0.42007800000000001</v>
      </c>
      <c r="AC704" s="33" t="str">
        <f t="shared" si="277"/>
        <v/>
      </c>
      <c r="AD704" s="33" t="str">
        <f t="shared" si="278"/>
        <v/>
      </c>
      <c r="AE704" s="62">
        <f t="shared" si="279"/>
        <v>0</v>
      </c>
      <c r="AF704" s="62">
        <f t="shared" si="280"/>
        <v>642.90035377349989</v>
      </c>
      <c r="AG704" s="62">
        <f t="shared" si="281"/>
        <v>0</v>
      </c>
      <c r="AH704" s="62" t="str">
        <f t="shared" si="282"/>
        <v/>
      </c>
      <c r="AI704" s="33" t="str">
        <f t="shared" si="283"/>
        <v/>
      </c>
      <c r="AJ704" s="33" t="str">
        <f t="shared" si="284"/>
        <v/>
      </c>
      <c r="AK704" s="34">
        <f t="shared" si="285"/>
        <v>642.9</v>
      </c>
      <c r="AL704" s="34">
        <f t="shared" si="286"/>
        <v>684.68</v>
      </c>
      <c r="AM704" s="32">
        <f t="shared" si="287"/>
        <v>0</v>
      </c>
      <c r="AN704" s="35">
        <f t="shared" si="288"/>
        <v>5.3758495219872974E-3</v>
      </c>
      <c r="AO704" s="32">
        <f t="shared" si="289"/>
        <v>-108.33949541661001</v>
      </c>
      <c r="AP704" s="32">
        <f t="shared" si="290"/>
        <v>0</v>
      </c>
      <c r="AQ704" s="32">
        <f t="shared" si="291"/>
        <v>70870</v>
      </c>
      <c r="AR704" s="32">
        <f t="shared" si="292"/>
        <v>87882.35</v>
      </c>
      <c r="AS704" s="32">
        <f t="shared" si="293"/>
        <v>-50717</v>
      </c>
      <c r="AT704" s="36">
        <f t="shared" si="294"/>
        <v>0</v>
      </c>
      <c r="AU704" s="33"/>
      <c r="AV704" s="33">
        <f t="shared" si="295"/>
        <v>0</v>
      </c>
      <c r="AX704">
        <v>20153</v>
      </c>
      <c r="AY704" s="71">
        <f t="shared" si="296"/>
        <v>-1</v>
      </c>
    </row>
    <row r="705" spans="1:51" ht="15" customHeight="1" x14ac:dyDescent="0.25">
      <c r="A705">
        <v>72</v>
      </c>
      <c r="B705">
        <v>100</v>
      </c>
      <c r="C705" t="s">
        <v>951</v>
      </c>
      <c r="D705" t="s">
        <v>952</v>
      </c>
      <c r="E705" s="39" t="s">
        <v>25</v>
      </c>
      <c r="F705" s="32">
        <v>902069</v>
      </c>
      <c r="G705" s="43">
        <v>2338</v>
      </c>
      <c r="H705" s="47">
        <f t="shared" si="271"/>
        <v>3.3688445068258215</v>
      </c>
      <c r="I705">
        <v>169</v>
      </c>
      <c r="J705">
        <v>973</v>
      </c>
      <c r="K705" s="33">
        <f t="shared" si="270"/>
        <v>17.369</v>
      </c>
      <c r="L705" s="33">
        <v>1823</v>
      </c>
      <c r="M705" s="33">
        <v>1779</v>
      </c>
      <c r="N705" s="33">
        <v>1886</v>
      </c>
      <c r="O705" s="33">
        <v>2048</v>
      </c>
      <c r="P705" s="40">
        <v>2233</v>
      </c>
      <c r="Q705" s="43">
        <v>2247</v>
      </c>
      <c r="R705" s="40">
        <f t="shared" si="272"/>
        <v>2247</v>
      </c>
      <c r="S705" s="34">
        <f t="shared" si="273"/>
        <v>0</v>
      </c>
      <c r="T705" s="43">
        <v>32700100</v>
      </c>
      <c r="U705" s="43">
        <v>199630471</v>
      </c>
      <c r="V705" s="54">
        <f t="shared" si="274"/>
        <v>16.380315</v>
      </c>
      <c r="W705" s="32">
        <v>396</v>
      </c>
      <c r="X705">
        <v>2298</v>
      </c>
      <c r="Y705">
        <f t="shared" si="275"/>
        <v>17.23</v>
      </c>
      <c r="Z705" s="46">
        <v>2131393</v>
      </c>
      <c r="AA705" s="41">
        <v>1413660</v>
      </c>
      <c r="AB705" s="33">
        <f t="shared" si="276"/>
        <v>0.42007800000000001</v>
      </c>
      <c r="AC705" s="33" t="str">
        <f t="shared" si="277"/>
        <v/>
      </c>
      <c r="AD705" s="33" t="str">
        <f t="shared" si="278"/>
        <v/>
      </c>
      <c r="AE705" s="62">
        <f t="shared" si="279"/>
        <v>940.58726813416695</v>
      </c>
      <c r="AF705" s="62">
        <f t="shared" si="280"/>
        <v>0</v>
      </c>
      <c r="AG705" s="62">
        <f t="shared" si="281"/>
        <v>0</v>
      </c>
      <c r="AH705" s="62" t="str">
        <f t="shared" si="282"/>
        <v/>
      </c>
      <c r="AI705" s="33" t="str">
        <f t="shared" si="283"/>
        <v/>
      </c>
      <c r="AJ705" s="33" t="str">
        <f t="shared" si="284"/>
        <v/>
      </c>
      <c r="AK705" s="34">
        <f t="shared" si="285"/>
        <v>940.59</v>
      </c>
      <c r="AL705" s="34">
        <f t="shared" si="286"/>
        <v>1001.72</v>
      </c>
      <c r="AM705" s="32">
        <f t="shared" si="287"/>
        <v>1446670</v>
      </c>
      <c r="AN705" s="35">
        <f t="shared" si="288"/>
        <v>5.3758495219872974E-3</v>
      </c>
      <c r="AO705" s="32">
        <f t="shared" si="289"/>
        <v>2927.693025523804</v>
      </c>
      <c r="AP705" s="32">
        <f t="shared" si="290"/>
        <v>904997</v>
      </c>
      <c r="AQ705" s="32">
        <f t="shared" si="291"/>
        <v>23380</v>
      </c>
      <c r="AR705" s="32">
        <f t="shared" si="292"/>
        <v>70683</v>
      </c>
      <c r="AS705" s="32">
        <f t="shared" si="293"/>
        <v>878689</v>
      </c>
      <c r="AT705" s="36">
        <f t="shared" si="294"/>
        <v>904997</v>
      </c>
      <c r="AU705" s="33"/>
      <c r="AV705" s="33">
        <f t="shared" si="295"/>
        <v>1</v>
      </c>
      <c r="AX705">
        <v>902069</v>
      </c>
      <c r="AY705" s="71">
        <f t="shared" si="296"/>
        <v>3.2458714355553735E-3</v>
      </c>
    </row>
    <row r="706" spans="1:51" ht="15" customHeight="1" x14ac:dyDescent="0.25">
      <c r="A706">
        <v>72</v>
      </c>
      <c r="B706">
        <v>200</v>
      </c>
      <c r="C706" t="s">
        <v>1483</v>
      </c>
      <c r="D706" t="s">
        <v>1484</v>
      </c>
      <c r="E706" s="39" t="s">
        <v>289</v>
      </c>
      <c r="F706" s="32">
        <v>977448</v>
      </c>
      <c r="G706" s="43">
        <v>2340</v>
      </c>
      <c r="H706" s="47">
        <f t="shared" si="271"/>
        <v>3.369215857410143</v>
      </c>
      <c r="I706">
        <v>186</v>
      </c>
      <c r="J706">
        <v>982</v>
      </c>
      <c r="K706" s="33">
        <f t="shared" si="270"/>
        <v>18.940899999999999</v>
      </c>
      <c r="L706" s="33">
        <v>1720</v>
      </c>
      <c r="M706" s="33">
        <v>1933</v>
      </c>
      <c r="N706" s="33">
        <v>1935</v>
      </c>
      <c r="O706" s="33">
        <v>2279</v>
      </c>
      <c r="P706" s="40">
        <v>2305</v>
      </c>
      <c r="Q706" s="43">
        <v>2273</v>
      </c>
      <c r="R706" s="40">
        <f t="shared" si="272"/>
        <v>2305</v>
      </c>
      <c r="S706" s="34">
        <f t="shared" si="273"/>
        <v>0</v>
      </c>
      <c r="T706" s="43">
        <v>38914500</v>
      </c>
      <c r="U706" s="43">
        <v>201178142</v>
      </c>
      <c r="V706" s="54">
        <f t="shared" si="274"/>
        <v>19.343304</v>
      </c>
      <c r="W706" s="32">
        <v>316</v>
      </c>
      <c r="X706">
        <v>2074</v>
      </c>
      <c r="Y706">
        <f t="shared" si="275"/>
        <v>15.24</v>
      </c>
      <c r="Z706" s="46">
        <v>2294033</v>
      </c>
      <c r="AA706" s="41">
        <v>2036657</v>
      </c>
      <c r="AB706" s="33">
        <f t="shared" si="276"/>
        <v>0.42007800000000001</v>
      </c>
      <c r="AC706" s="33" t="str">
        <f t="shared" si="277"/>
        <v/>
      </c>
      <c r="AD706" s="33" t="str">
        <f t="shared" si="278"/>
        <v/>
      </c>
      <c r="AE706" s="62">
        <f t="shared" si="279"/>
        <v>940.66929093718011</v>
      </c>
      <c r="AF706" s="62">
        <f t="shared" si="280"/>
        <v>0</v>
      </c>
      <c r="AG706" s="62">
        <f t="shared" si="281"/>
        <v>0</v>
      </c>
      <c r="AH706" s="62" t="str">
        <f t="shared" si="282"/>
        <v/>
      </c>
      <c r="AI706" s="33" t="str">
        <f t="shared" si="283"/>
        <v/>
      </c>
      <c r="AJ706" s="33" t="str">
        <f t="shared" si="284"/>
        <v/>
      </c>
      <c r="AK706" s="34">
        <f t="shared" si="285"/>
        <v>940.67</v>
      </c>
      <c r="AL706" s="34">
        <f t="shared" si="286"/>
        <v>1001.81</v>
      </c>
      <c r="AM706" s="32">
        <f t="shared" si="287"/>
        <v>1380563</v>
      </c>
      <c r="AN706" s="35">
        <f t="shared" si="288"/>
        <v>5.3758495219872974E-3</v>
      </c>
      <c r="AO706" s="32">
        <f t="shared" si="289"/>
        <v>2167.0855800559093</v>
      </c>
      <c r="AP706" s="32">
        <f t="shared" si="290"/>
        <v>979615</v>
      </c>
      <c r="AQ706" s="32">
        <f t="shared" si="291"/>
        <v>23400</v>
      </c>
      <c r="AR706" s="32">
        <f t="shared" si="292"/>
        <v>101832.85</v>
      </c>
      <c r="AS706" s="32">
        <f t="shared" si="293"/>
        <v>954048</v>
      </c>
      <c r="AT706" s="36">
        <f t="shared" si="294"/>
        <v>979615</v>
      </c>
      <c r="AU706" s="33"/>
      <c r="AV706" s="33">
        <f t="shared" si="295"/>
        <v>1</v>
      </c>
      <c r="AX706">
        <v>977448</v>
      </c>
      <c r="AY706" s="71">
        <f t="shared" si="296"/>
        <v>2.216997732871723E-3</v>
      </c>
    </row>
    <row r="707" spans="1:51" ht="15" customHeight="1" x14ac:dyDescent="0.25">
      <c r="A707">
        <v>72</v>
      </c>
      <c r="B707">
        <v>300</v>
      </c>
      <c r="C707" t="s">
        <v>1495</v>
      </c>
      <c r="D707" t="s">
        <v>1496</v>
      </c>
      <c r="E707" s="39" t="s">
        <v>295</v>
      </c>
      <c r="F707" s="32">
        <v>332164</v>
      </c>
      <c r="G707" s="43">
        <v>795</v>
      </c>
      <c r="H707" s="47">
        <f t="shared" si="271"/>
        <v>2.9003671286564705</v>
      </c>
      <c r="I707">
        <v>150</v>
      </c>
      <c r="J707">
        <v>416</v>
      </c>
      <c r="K707" s="33">
        <f t="shared" si="270"/>
        <v>36.057699999999997</v>
      </c>
      <c r="L707" s="33">
        <v>877</v>
      </c>
      <c r="M707" s="33">
        <v>787</v>
      </c>
      <c r="N707" s="33">
        <v>712</v>
      </c>
      <c r="O707" s="33">
        <v>808</v>
      </c>
      <c r="P707" s="42">
        <v>772</v>
      </c>
      <c r="Q707" s="43">
        <v>784</v>
      </c>
      <c r="R707" s="40">
        <f t="shared" si="272"/>
        <v>877</v>
      </c>
      <c r="S707" s="34">
        <f t="shared" si="273"/>
        <v>9.35</v>
      </c>
      <c r="T707" s="43">
        <v>3702900</v>
      </c>
      <c r="U707" s="43">
        <v>44972462</v>
      </c>
      <c r="V707" s="54">
        <f t="shared" si="274"/>
        <v>8.2337050000000005</v>
      </c>
      <c r="W707" s="32">
        <v>193</v>
      </c>
      <c r="X707">
        <v>880</v>
      </c>
      <c r="Y707">
        <f t="shared" si="275"/>
        <v>21.93</v>
      </c>
      <c r="Z707" s="46">
        <v>452704</v>
      </c>
      <c r="AA707" s="41">
        <v>589095</v>
      </c>
      <c r="AB707" s="33">
        <f t="shared" si="276"/>
        <v>0.42007800000000001</v>
      </c>
      <c r="AC707" s="33" t="str">
        <f t="shared" si="277"/>
        <v/>
      </c>
      <c r="AD707" s="33" t="str">
        <f t="shared" si="278"/>
        <v/>
      </c>
      <c r="AE707" s="62">
        <f t="shared" si="279"/>
        <v>837.11139027625518</v>
      </c>
      <c r="AF707" s="62">
        <f t="shared" si="280"/>
        <v>0</v>
      </c>
      <c r="AG707" s="62">
        <f t="shared" si="281"/>
        <v>0</v>
      </c>
      <c r="AH707" s="62" t="str">
        <f t="shared" si="282"/>
        <v/>
      </c>
      <c r="AI707" s="33" t="str">
        <f t="shared" si="283"/>
        <v/>
      </c>
      <c r="AJ707" s="33" t="str">
        <f t="shared" si="284"/>
        <v/>
      </c>
      <c r="AK707" s="34">
        <f t="shared" si="285"/>
        <v>837.11</v>
      </c>
      <c r="AL707" s="34">
        <f t="shared" si="286"/>
        <v>891.52</v>
      </c>
      <c r="AM707" s="32">
        <f t="shared" si="287"/>
        <v>518587</v>
      </c>
      <c r="AN707" s="35">
        <f t="shared" si="288"/>
        <v>5.3758495219872974E-3</v>
      </c>
      <c r="AO707" s="32">
        <f t="shared" si="289"/>
        <v>1002.181995437438</v>
      </c>
      <c r="AP707" s="32">
        <f t="shared" si="290"/>
        <v>333166</v>
      </c>
      <c r="AQ707" s="32">
        <f t="shared" si="291"/>
        <v>7950</v>
      </c>
      <c r="AR707" s="32">
        <f t="shared" si="292"/>
        <v>29454.75</v>
      </c>
      <c r="AS707" s="32">
        <f t="shared" si="293"/>
        <v>324214</v>
      </c>
      <c r="AT707" s="36">
        <f t="shared" si="294"/>
        <v>333166</v>
      </c>
      <c r="AU707" s="33"/>
      <c r="AV707" s="33">
        <f t="shared" si="295"/>
        <v>1</v>
      </c>
      <c r="AX707">
        <v>332164</v>
      </c>
      <c r="AY707" s="71">
        <f t="shared" si="296"/>
        <v>3.0165821702532484E-3</v>
      </c>
    </row>
    <row r="708" spans="1:51" ht="15" customHeight="1" x14ac:dyDescent="0.25">
      <c r="A708">
        <v>72</v>
      </c>
      <c r="B708">
        <v>400</v>
      </c>
      <c r="C708" t="s">
        <v>1537</v>
      </c>
      <c r="D708" t="s">
        <v>1538</v>
      </c>
      <c r="E708" s="39" t="s">
        <v>316</v>
      </c>
      <c r="F708" s="32">
        <v>140134</v>
      </c>
      <c r="G708" s="43">
        <v>707</v>
      </c>
      <c r="H708" s="47">
        <f t="shared" si="271"/>
        <v>2.8494194137968996</v>
      </c>
      <c r="I708">
        <v>29</v>
      </c>
      <c r="J708">
        <v>195</v>
      </c>
      <c r="K708" s="33">
        <f t="shared" si="270"/>
        <v>14.871799999999999</v>
      </c>
      <c r="L708" s="33">
        <v>363</v>
      </c>
      <c r="M708" s="33">
        <v>357</v>
      </c>
      <c r="N708" s="33">
        <v>239</v>
      </c>
      <c r="O708" s="33">
        <v>334</v>
      </c>
      <c r="P708" s="42">
        <v>559</v>
      </c>
      <c r="Q708" s="43">
        <v>591</v>
      </c>
      <c r="R708" s="40">
        <f t="shared" si="272"/>
        <v>591</v>
      </c>
      <c r="S708" s="34">
        <f t="shared" si="273"/>
        <v>0</v>
      </c>
      <c r="T708" s="43">
        <v>5447600</v>
      </c>
      <c r="U708" s="43">
        <v>84878851</v>
      </c>
      <c r="V708" s="54">
        <f t="shared" si="274"/>
        <v>6.4180890000000002</v>
      </c>
      <c r="W708" s="32">
        <v>75</v>
      </c>
      <c r="X708">
        <v>437</v>
      </c>
      <c r="Y708">
        <f t="shared" si="275"/>
        <v>17.16</v>
      </c>
      <c r="Z708" s="46">
        <v>813267</v>
      </c>
      <c r="AA708" s="41">
        <v>685822</v>
      </c>
      <c r="AB708" s="33">
        <f t="shared" si="276"/>
        <v>0.42007800000000001</v>
      </c>
      <c r="AC708" s="33" t="str">
        <f t="shared" si="277"/>
        <v/>
      </c>
      <c r="AD708" s="33" t="str">
        <f t="shared" si="278"/>
        <v/>
      </c>
      <c r="AE708" s="62">
        <f t="shared" si="279"/>
        <v>825.8582118612178</v>
      </c>
      <c r="AF708" s="62">
        <f t="shared" si="280"/>
        <v>0</v>
      </c>
      <c r="AG708" s="62">
        <f t="shared" si="281"/>
        <v>0</v>
      </c>
      <c r="AH708" s="62" t="str">
        <f t="shared" si="282"/>
        <v/>
      </c>
      <c r="AI708" s="33" t="str">
        <f t="shared" si="283"/>
        <v/>
      </c>
      <c r="AJ708" s="33" t="str">
        <f t="shared" si="284"/>
        <v/>
      </c>
      <c r="AK708" s="34">
        <f t="shared" si="285"/>
        <v>825.86</v>
      </c>
      <c r="AL708" s="34">
        <f t="shared" si="286"/>
        <v>879.54</v>
      </c>
      <c r="AM708" s="32">
        <f t="shared" si="287"/>
        <v>280199</v>
      </c>
      <c r="AN708" s="35">
        <f t="shared" si="288"/>
        <v>5.3758495219872974E-3</v>
      </c>
      <c r="AO708" s="32">
        <f t="shared" si="289"/>
        <v>752.96836329715086</v>
      </c>
      <c r="AP708" s="32">
        <f t="shared" si="290"/>
        <v>140887</v>
      </c>
      <c r="AQ708" s="32">
        <f t="shared" si="291"/>
        <v>7070</v>
      </c>
      <c r="AR708" s="32">
        <f t="shared" si="292"/>
        <v>34291.1</v>
      </c>
      <c r="AS708" s="32">
        <f t="shared" si="293"/>
        <v>133064</v>
      </c>
      <c r="AT708" s="36">
        <f t="shared" si="294"/>
        <v>140887</v>
      </c>
      <c r="AU708" s="33"/>
      <c r="AV708" s="33">
        <f t="shared" si="295"/>
        <v>1</v>
      </c>
      <c r="AX708">
        <v>140134</v>
      </c>
      <c r="AY708" s="71">
        <f t="shared" si="296"/>
        <v>5.3734282900652231E-3</v>
      </c>
    </row>
    <row r="709" spans="1:51" ht="15" customHeight="1" x14ac:dyDescent="0.25">
      <c r="A709">
        <v>72</v>
      </c>
      <c r="B709">
        <v>500</v>
      </c>
      <c r="C709" t="s">
        <v>1607</v>
      </c>
      <c r="D709" t="s">
        <v>1608</v>
      </c>
      <c r="E709" s="39" t="s">
        <v>351</v>
      </c>
      <c r="F709" s="32">
        <v>347809</v>
      </c>
      <c r="G709" s="43">
        <v>993</v>
      </c>
      <c r="H709" s="47">
        <f t="shared" si="271"/>
        <v>2.996949248495381</v>
      </c>
      <c r="I709">
        <v>171</v>
      </c>
      <c r="J709">
        <v>413</v>
      </c>
      <c r="K709" s="33">
        <f t="shared" ref="K709:K772" si="297">ROUND(I709/J709,6)*100</f>
        <v>41.404400000000003</v>
      </c>
      <c r="L709" s="33">
        <v>730</v>
      </c>
      <c r="M709" s="33">
        <v>739</v>
      </c>
      <c r="N709" s="33">
        <v>746</v>
      </c>
      <c r="O709" s="33">
        <v>910</v>
      </c>
      <c r="P709" s="42">
        <v>886</v>
      </c>
      <c r="Q709" s="43">
        <v>960</v>
      </c>
      <c r="R709" s="40">
        <f t="shared" si="272"/>
        <v>960</v>
      </c>
      <c r="S709" s="34">
        <f t="shared" si="273"/>
        <v>0</v>
      </c>
      <c r="T709" s="43">
        <v>5825700</v>
      </c>
      <c r="U709" s="43">
        <v>96408659</v>
      </c>
      <c r="V709" s="54">
        <f t="shared" si="274"/>
        <v>6.0427140000000001</v>
      </c>
      <c r="W709" s="32">
        <v>129</v>
      </c>
      <c r="X709">
        <v>933</v>
      </c>
      <c r="Y709">
        <f t="shared" si="275"/>
        <v>13.83</v>
      </c>
      <c r="Z709" s="46">
        <v>924496</v>
      </c>
      <c r="AA709" s="41">
        <v>661052</v>
      </c>
      <c r="AB709" s="33">
        <f t="shared" si="276"/>
        <v>0.42007800000000001</v>
      </c>
      <c r="AC709" s="33" t="str">
        <f t="shared" si="277"/>
        <v/>
      </c>
      <c r="AD709" s="33" t="str">
        <f t="shared" si="278"/>
        <v/>
      </c>
      <c r="AE709" s="62">
        <f t="shared" si="279"/>
        <v>858.44415915991431</v>
      </c>
      <c r="AF709" s="62">
        <f t="shared" si="280"/>
        <v>0</v>
      </c>
      <c r="AG709" s="62">
        <f t="shared" si="281"/>
        <v>0</v>
      </c>
      <c r="AH709" s="62" t="str">
        <f t="shared" si="282"/>
        <v/>
      </c>
      <c r="AI709" s="33" t="str">
        <f t="shared" si="283"/>
        <v/>
      </c>
      <c r="AJ709" s="33" t="str">
        <f t="shared" si="284"/>
        <v/>
      </c>
      <c r="AK709" s="34">
        <f t="shared" si="285"/>
        <v>858.44</v>
      </c>
      <c r="AL709" s="34">
        <f t="shared" si="286"/>
        <v>914.23</v>
      </c>
      <c r="AM709" s="32">
        <f t="shared" si="287"/>
        <v>519470</v>
      </c>
      <c r="AN709" s="35">
        <f t="shared" si="288"/>
        <v>5.3758495219872974E-3</v>
      </c>
      <c r="AO709" s="32">
        <f t="shared" si="289"/>
        <v>922.82370479386145</v>
      </c>
      <c r="AP709" s="32">
        <f t="shared" si="290"/>
        <v>348732</v>
      </c>
      <c r="AQ709" s="32">
        <f t="shared" si="291"/>
        <v>9930</v>
      </c>
      <c r="AR709" s="32">
        <f t="shared" si="292"/>
        <v>33052.6</v>
      </c>
      <c r="AS709" s="32">
        <f t="shared" si="293"/>
        <v>337879</v>
      </c>
      <c r="AT709" s="36">
        <f t="shared" si="294"/>
        <v>348732</v>
      </c>
      <c r="AU709" s="33"/>
      <c r="AV709" s="33">
        <f t="shared" si="295"/>
        <v>1</v>
      </c>
      <c r="AX709">
        <v>347809</v>
      </c>
      <c r="AY709" s="71">
        <f t="shared" si="296"/>
        <v>2.6537553657323418E-3</v>
      </c>
    </row>
    <row r="710" spans="1:51" ht="15" customHeight="1" x14ac:dyDescent="0.25">
      <c r="A710">
        <v>72</v>
      </c>
      <c r="B710">
        <v>600</v>
      </c>
      <c r="C710" t="s">
        <v>2013</v>
      </c>
      <c r="D710" t="s">
        <v>2014</v>
      </c>
      <c r="E710" s="39" t="s">
        <v>554</v>
      </c>
      <c r="F710" s="32">
        <v>158459</v>
      </c>
      <c r="G710" s="43">
        <v>416</v>
      </c>
      <c r="H710" s="47">
        <f t="shared" si="271"/>
        <v>2.6190933306267428</v>
      </c>
      <c r="I710">
        <v>56</v>
      </c>
      <c r="J710">
        <v>210</v>
      </c>
      <c r="K710" s="33">
        <f t="shared" si="297"/>
        <v>26.666699999999999</v>
      </c>
      <c r="L710" s="33">
        <v>274</v>
      </c>
      <c r="M710" s="33">
        <v>331</v>
      </c>
      <c r="N710" s="33">
        <v>363</v>
      </c>
      <c r="O710" s="33">
        <v>488</v>
      </c>
      <c r="P710" s="42">
        <v>456</v>
      </c>
      <c r="Q710" s="43">
        <v>411</v>
      </c>
      <c r="R710" s="40">
        <f t="shared" si="272"/>
        <v>488</v>
      </c>
      <c r="S710" s="34">
        <f t="shared" si="273"/>
        <v>14.75</v>
      </c>
      <c r="T710" s="43">
        <v>820900</v>
      </c>
      <c r="U710" s="43">
        <v>29003711</v>
      </c>
      <c r="V710" s="54">
        <f t="shared" si="274"/>
        <v>2.830327</v>
      </c>
      <c r="W710" s="32">
        <v>79</v>
      </c>
      <c r="X710">
        <v>453</v>
      </c>
      <c r="Y710">
        <f t="shared" si="275"/>
        <v>17.440000000000001</v>
      </c>
      <c r="Z710" s="46">
        <v>286084</v>
      </c>
      <c r="AA710" s="41">
        <v>302810</v>
      </c>
      <c r="AB710" s="33">
        <f t="shared" si="276"/>
        <v>0.42007800000000001</v>
      </c>
      <c r="AC710" s="33" t="str">
        <f t="shared" si="277"/>
        <v/>
      </c>
      <c r="AD710" s="33" t="str">
        <f t="shared" si="278"/>
        <v/>
      </c>
      <c r="AE710" s="62">
        <f t="shared" si="279"/>
        <v>774.98447758884311</v>
      </c>
      <c r="AF710" s="62">
        <f t="shared" si="280"/>
        <v>0</v>
      </c>
      <c r="AG710" s="62">
        <f t="shared" si="281"/>
        <v>0</v>
      </c>
      <c r="AH710" s="62" t="str">
        <f t="shared" si="282"/>
        <v/>
      </c>
      <c r="AI710" s="33" t="str">
        <f t="shared" si="283"/>
        <v/>
      </c>
      <c r="AJ710" s="33" t="str">
        <f t="shared" si="284"/>
        <v/>
      </c>
      <c r="AK710" s="34">
        <f t="shared" si="285"/>
        <v>774.98</v>
      </c>
      <c r="AL710" s="34">
        <f t="shared" si="286"/>
        <v>825.35</v>
      </c>
      <c r="AM710" s="32">
        <f t="shared" si="287"/>
        <v>223168</v>
      </c>
      <c r="AN710" s="35">
        <f t="shared" si="288"/>
        <v>5.3758495219872974E-3</v>
      </c>
      <c r="AO710" s="32">
        <f t="shared" si="289"/>
        <v>347.86584671827603</v>
      </c>
      <c r="AP710" s="32">
        <f t="shared" si="290"/>
        <v>158807</v>
      </c>
      <c r="AQ710" s="32">
        <f t="shared" si="291"/>
        <v>4160</v>
      </c>
      <c r="AR710" s="32">
        <f t="shared" si="292"/>
        <v>15140.5</v>
      </c>
      <c r="AS710" s="32">
        <f t="shared" si="293"/>
        <v>154299</v>
      </c>
      <c r="AT710" s="36">
        <f t="shared" si="294"/>
        <v>158807</v>
      </c>
      <c r="AU710" s="33"/>
      <c r="AV710" s="33">
        <f t="shared" si="295"/>
        <v>1</v>
      </c>
      <c r="AX710">
        <v>158459</v>
      </c>
      <c r="AY710" s="71">
        <f t="shared" si="296"/>
        <v>2.1961516859250658E-3</v>
      </c>
    </row>
    <row r="711" spans="1:51" ht="15" customHeight="1" x14ac:dyDescent="0.25">
      <c r="A711">
        <v>72</v>
      </c>
      <c r="B711">
        <v>700</v>
      </c>
      <c r="C711" t="s">
        <v>2577</v>
      </c>
      <c r="D711" t="s">
        <v>2578</v>
      </c>
      <c r="E711" s="39" t="s">
        <v>835</v>
      </c>
      <c r="F711" s="32">
        <v>489117</v>
      </c>
      <c r="G711" s="43">
        <v>1349</v>
      </c>
      <c r="H711" s="47">
        <f t="shared" si="271"/>
        <v>3.1300119496719043</v>
      </c>
      <c r="I711">
        <v>180</v>
      </c>
      <c r="J711">
        <v>666</v>
      </c>
      <c r="K711" s="33">
        <f t="shared" si="297"/>
        <v>27.027000000000001</v>
      </c>
      <c r="L711" s="33">
        <v>1391</v>
      </c>
      <c r="M711" s="33">
        <v>1376</v>
      </c>
      <c r="N711" s="33">
        <v>1279</v>
      </c>
      <c r="O711" s="33">
        <v>1367</v>
      </c>
      <c r="P711" s="40">
        <v>1399</v>
      </c>
      <c r="Q711" s="43">
        <v>1332</v>
      </c>
      <c r="R711" s="40">
        <f t="shared" si="272"/>
        <v>1399</v>
      </c>
      <c r="S711" s="34">
        <f t="shared" si="273"/>
        <v>3.57</v>
      </c>
      <c r="T711" s="43">
        <v>29566800</v>
      </c>
      <c r="U711" s="43">
        <v>120451218</v>
      </c>
      <c r="V711" s="54">
        <f t="shared" si="274"/>
        <v>24.546700999999999</v>
      </c>
      <c r="W711" s="32">
        <v>370</v>
      </c>
      <c r="X711">
        <v>1275</v>
      </c>
      <c r="Y711">
        <f t="shared" si="275"/>
        <v>29.02</v>
      </c>
      <c r="Z711" s="46">
        <v>1438061</v>
      </c>
      <c r="AA711" s="41">
        <v>925359</v>
      </c>
      <c r="AB711" s="33">
        <f t="shared" si="276"/>
        <v>0.42007800000000001</v>
      </c>
      <c r="AC711" s="33" t="str">
        <f t="shared" si="277"/>
        <v/>
      </c>
      <c r="AD711" s="33" t="str">
        <f t="shared" si="278"/>
        <v/>
      </c>
      <c r="AE711" s="62">
        <f t="shared" si="279"/>
        <v>887.83464940768124</v>
      </c>
      <c r="AF711" s="62">
        <f t="shared" si="280"/>
        <v>0</v>
      </c>
      <c r="AG711" s="62">
        <f t="shared" si="281"/>
        <v>0</v>
      </c>
      <c r="AH711" s="62" t="str">
        <f t="shared" si="282"/>
        <v/>
      </c>
      <c r="AI711" s="33" t="str">
        <f t="shared" si="283"/>
        <v/>
      </c>
      <c r="AJ711" s="33" t="str">
        <f t="shared" si="284"/>
        <v/>
      </c>
      <c r="AK711" s="34">
        <f t="shared" si="285"/>
        <v>887.83</v>
      </c>
      <c r="AL711" s="34">
        <f t="shared" si="286"/>
        <v>945.53</v>
      </c>
      <c r="AM711" s="32">
        <f t="shared" si="287"/>
        <v>671422</v>
      </c>
      <c r="AN711" s="35">
        <f t="shared" si="288"/>
        <v>5.3758495219872974E-3</v>
      </c>
      <c r="AO711" s="32">
        <f t="shared" si="289"/>
        <v>980.04424710589421</v>
      </c>
      <c r="AP711" s="32">
        <f t="shared" si="290"/>
        <v>490097</v>
      </c>
      <c r="AQ711" s="32">
        <f t="shared" si="291"/>
        <v>13490</v>
      </c>
      <c r="AR711" s="32">
        <f t="shared" si="292"/>
        <v>46267.950000000004</v>
      </c>
      <c r="AS711" s="32">
        <f t="shared" si="293"/>
        <v>475627</v>
      </c>
      <c r="AT711" s="36">
        <f t="shared" si="294"/>
        <v>490097</v>
      </c>
      <c r="AU711" s="33"/>
      <c r="AV711" s="33">
        <f t="shared" si="295"/>
        <v>1</v>
      </c>
      <c r="AX711">
        <v>489117</v>
      </c>
      <c r="AY711" s="71">
        <f t="shared" si="296"/>
        <v>2.0036105880597076E-3</v>
      </c>
    </row>
    <row r="712" spans="1:51" ht="15" customHeight="1" x14ac:dyDescent="0.25">
      <c r="A712">
        <v>73</v>
      </c>
      <c r="B712">
        <v>100</v>
      </c>
      <c r="C712" t="s">
        <v>913</v>
      </c>
      <c r="D712" t="s">
        <v>914</v>
      </c>
      <c r="E712" s="39" t="s">
        <v>6</v>
      </c>
      <c r="F712" s="32">
        <v>839897</v>
      </c>
      <c r="G712" s="43">
        <v>2840</v>
      </c>
      <c r="H712" s="47">
        <f t="shared" si="271"/>
        <v>3.4533183400470375</v>
      </c>
      <c r="I712">
        <v>180</v>
      </c>
      <c r="J712">
        <v>1202</v>
      </c>
      <c r="K712" s="33">
        <f t="shared" si="297"/>
        <v>14.975</v>
      </c>
      <c r="L712" s="33">
        <v>1599</v>
      </c>
      <c r="M712" s="33">
        <v>1569</v>
      </c>
      <c r="N712" s="33">
        <v>1548</v>
      </c>
      <c r="O712" s="33">
        <v>1796</v>
      </c>
      <c r="P712" s="40">
        <v>2561</v>
      </c>
      <c r="Q712" s="43">
        <v>2780</v>
      </c>
      <c r="R712" s="40">
        <f t="shared" si="272"/>
        <v>2780</v>
      </c>
      <c r="S712" s="34">
        <f t="shared" si="273"/>
        <v>0</v>
      </c>
      <c r="T712" s="43">
        <v>61107932</v>
      </c>
      <c r="U712" s="43">
        <v>306042785</v>
      </c>
      <c r="V712" s="54">
        <f t="shared" si="274"/>
        <v>19.967120999999999</v>
      </c>
      <c r="W712" s="32">
        <v>573</v>
      </c>
      <c r="X712">
        <v>2800</v>
      </c>
      <c r="Y712">
        <f t="shared" si="275"/>
        <v>20.46</v>
      </c>
      <c r="Z712" s="46">
        <v>3558283</v>
      </c>
      <c r="AA712" s="41">
        <v>1650418</v>
      </c>
      <c r="AB712" s="33">
        <f t="shared" si="276"/>
        <v>0.42007800000000001</v>
      </c>
      <c r="AC712" s="33">
        <f t="shared" si="277"/>
        <v>0.68</v>
      </c>
      <c r="AD712" s="33" t="str">
        <f t="shared" si="278"/>
        <v/>
      </c>
      <c r="AE712" s="62">
        <f t="shared" si="279"/>
        <v>959.2455949945695</v>
      </c>
      <c r="AF712" s="62">
        <f t="shared" si="280"/>
        <v>898.31484676724983</v>
      </c>
      <c r="AG712" s="62">
        <f t="shared" si="281"/>
        <v>0</v>
      </c>
      <c r="AH712" s="62">
        <f t="shared" si="282"/>
        <v>917.81268619999219</v>
      </c>
      <c r="AI712" s="33" t="str">
        <f t="shared" si="283"/>
        <v/>
      </c>
      <c r="AJ712" s="33">
        <f t="shared" si="284"/>
        <v>1</v>
      </c>
      <c r="AK712" s="34">
        <f t="shared" si="285"/>
        <v>917.81</v>
      </c>
      <c r="AL712" s="34">
        <f t="shared" si="286"/>
        <v>977.46</v>
      </c>
      <c r="AM712" s="32">
        <f t="shared" si="287"/>
        <v>1281230</v>
      </c>
      <c r="AN712" s="35">
        <f t="shared" si="288"/>
        <v>5.3758495219872974E-3</v>
      </c>
      <c r="AO712" s="32">
        <f t="shared" si="289"/>
        <v>2372.53979708722</v>
      </c>
      <c r="AP712" s="32">
        <f t="shared" si="290"/>
        <v>842270</v>
      </c>
      <c r="AQ712" s="32">
        <f t="shared" si="291"/>
        <v>28400</v>
      </c>
      <c r="AR712" s="32">
        <f t="shared" si="292"/>
        <v>82520.900000000009</v>
      </c>
      <c r="AS712" s="32">
        <f t="shared" si="293"/>
        <v>811497</v>
      </c>
      <c r="AT712" s="36">
        <f t="shared" si="294"/>
        <v>842270</v>
      </c>
      <c r="AU712" s="33"/>
      <c r="AV712" s="33">
        <f t="shared" si="295"/>
        <v>1</v>
      </c>
      <c r="AX712">
        <v>839897</v>
      </c>
      <c r="AY712" s="71">
        <f t="shared" si="296"/>
        <v>2.8253464412898248E-3</v>
      </c>
    </row>
    <row r="713" spans="1:51" ht="15" customHeight="1" x14ac:dyDescent="0.25">
      <c r="A713">
        <v>73</v>
      </c>
      <c r="B713">
        <v>200</v>
      </c>
      <c r="C713" t="s">
        <v>967</v>
      </c>
      <c r="D713" t="s">
        <v>968</v>
      </c>
      <c r="E713" s="39" t="s">
        <v>33</v>
      </c>
      <c r="F713" s="32">
        <v>377399</v>
      </c>
      <c r="G713" s="43">
        <v>1719</v>
      </c>
      <c r="H713" s="47">
        <f t="shared" si="271"/>
        <v>3.2352758766870524</v>
      </c>
      <c r="I713">
        <v>58</v>
      </c>
      <c r="J713">
        <v>692</v>
      </c>
      <c r="K713" s="33">
        <f t="shared" si="297"/>
        <v>8.3815000000000008</v>
      </c>
      <c r="L713" s="33">
        <v>725</v>
      </c>
      <c r="M713" s="33">
        <v>804</v>
      </c>
      <c r="N713" s="33">
        <v>970</v>
      </c>
      <c r="O713" s="33">
        <v>1242</v>
      </c>
      <c r="P713" s="40">
        <v>1396</v>
      </c>
      <c r="Q713" s="43">
        <v>1618</v>
      </c>
      <c r="R713" s="40">
        <f t="shared" si="272"/>
        <v>1618</v>
      </c>
      <c r="S713" s="34">
        <f t="shared" si="273"/>
        <v>0</v>
      </c>
      <c r="T713" s="43">
        <v>43742700</v>
      </c>
      <c r="U713" s="43">
        <v>232082928</v>
      </c>
      <c r="V713" s="54">
        <f t="shared" si="274"/>
        <v>18.847874999999998</v>
      </c>
      <c r="W713" s="32">
        <v>261</v>
      </c>
      <c r="X713">
        <v>1493</v>
      </c>
      <c r="Y713">
        <f t="shared" si="275"/>
        <v>17.48</v>
      </c>
      <c r="Z713" s="46">
        <v>2515766</v>
      </c>
      <c r="AA713" s="41">
        <v>1500004</v>
      </c>
      <c r="AB713" s="33">
        <f t="shared" si="276"/>
        <v>0.42007800000000001</v>
      </c>
      <c r="AC713" s="33" t="str">
        <f t="shared" si="277"/>
        <v/>
      </c>
      <c r="AD713" s="33" t="str">
        <f t="shared" si="278"/>
        <v/>
      </c>
      <c r="AE713" s="62">
        <f t="shared" si="279"/>
        <v>911.08502981500612</v>
      </c>
      <c r="AF713" s="62">
        <f t="shared" si="280"/>
        <v>0</v>
      </c>
      <c r="AG713" s="62">
        <f t="shared" si="281"/>
        <v>0</v>
      </c>
      <c r="AH713" s="62" t="str">
        <f t="shared" si="282"/>
        <v/>
      </c>
      <c r="AI713" s="33" t="str">
        <f t="shared" si="283"/>
        <v/>
      </c>
      <c r="AJ713" s="33" t="str">
        <f t="shared" si="284"/>
        <v/>
      </c>
      <c r="AK713" s="34">
        <f t="shared" si="285"/>
        <v>911.09</v>
      </c>
      <c r="AL713" s="34">
        <f t="shared" si="286"/>
        <v>970.3</v>
      </c>
      <c r="AM713" s="32">
        <f t="shared" si="287"/>
        <v>611128</v>
      </c>
      <c r="AN713" s="35">
        <f t="shared" si="288"/>
        <v>5.3758495219872974E-3</v>
      </c>
      <c r="AO713" s="32">
        <f t="shared" si="289"/>
        <v>1256.491932924569</v>
      </c>
      <c r="AP713" s="32">
        <f t="shared" si="290"/>
        <v>378655</v>
      </c>
      <c r="AQ713" s="32">
        <f t="shared" si="291"/>
        <v>17190</v>
      </c>
      <c r="AR713" s="32">
        <f t="shared" si="292"/>
        <v>75000.2</v>
      </c>
      <c r="AS713" s="32">
        <f t="shared" si="293"/>
        <v>360209</v>
      </c>
      <c r="AT713" s="36">
        <f t="shared" si="294"/>
        <v>378655</v>
      </c>
      <c r="AU713" s="33"/>
      <c r="AV713" s="33">
        <f t="shared" si="295"/>
        <v>1</v>
      </c>
      <c r="AX713">
        <v>377399</v>
      </c>
      <c r="AY713" s="71">
        <f t="shared" si="296"/>
        <v>3.3280427346124393E-3</v>
      </c>
    </row>
    <row r="714" spans="1:51" ht="15" customHeight="1" x14ac:dyDescent="0.25">
      <c r="A714">
        <v>73</v>
      </c>
      <c r="B714">
        <v>300</v>
      </c>
      <c r="C714" t="s">
        <v>1005</v>
      </c>
      <c r="D714" t="s">
        <v>1006</v>
      </c>
      <c r="E714" s="39" t="s">
        <v>52</v>
      </c>
      <c r="F714" s="32">
        <v>266168</v>
      </c>
      <c r="G714" s="43">
        <v>743</v>
      </c>
      <c r="H714" s="47">
        <f t="shared" si="271"/>
        <v>2.8709888137605755</v>
      </c>
      <c r="I714">
        <v>97</v>
      </c>
      <c r="J714">
        <v>366</v>
      </c>
      <c r="K714" s="33">
        <f t="shared" si="297"/>
        <v>26.502700000000001</v>
      </c>
      <c r="L714" s="33">
        <v>713</v>
      </c>
      <c r="M714" s="33">
        <v>805</v>
      </c>
      <c r="N714" s="33">
        <v>700</v>
      </c>
      <c r="O714" s="33">
        <v>750</v>
      </c>
      <c r="P714" s="42">
        <v>740</v>
      </c>
      <c r="Q714" s="43">
        <v>738</v>
      </c>
      <c r="R714" s="40">
        <f t="shared" si="272"/>
        <v>805</v>
      </c>
      <c r="S714" s="34">
        <f t="shared" si="273"/>
        <v>7.7</v>
      </c>
      <c r="T714" s="43">
        <v>15543900</v>
      </c>
      <c r="U714" s="43">
        <v>57498442</v>
      </c>
      <c r="V714" s="54">
        <f t="shared" si="274"/>
        <v>27.033601999999998</v>
      </c>
      <c r="W714" s="32">
        <v>173</v>
      </c>
      <c r="X714">
        <v>757</v>
      </c>
      <c r="Y714">
        <f t="shared" si="275"/>
        <v>22.85</v>
      </c>
      <c r="Z714" s="46">
        <v>669363</v>
      </c>
      <c r="AA714" s="41">
        <v>327488</v>
      </c>
      <c r="AB714" s="33">
        <f t="shared" si="276"/>
        <v>0.42007800000000001</v>
      </c>
      <c r="AC714" s="33" t="str">
        <f t="shared" si="277"/>
        <v/>
      </c>
      <c r="AD714" s="33" t="str">
        <f t="shared" si="278"/>
        <v/>
      </c>
      <c r="AE714" s="62">
        <f t="shared" si="279"/>
        <v>830.62239621699462</v>
      </c>
      <c r="AF714" s="62">
        <f t="shared" si="280"/>
        <v>0</v>
      </c>
      <c r="AG714" s="62">
        <f t="shared" si="281"/>
        <v>0</v>
      </c>
      <c r="AH714" s="62" t="str">
        <f t="shared" si="282"/>
        <v/>
      </c>
      <c r="AI714" s="33" t="str">
        <f t="shared" si="283"/>
        <v/>
      </c>
      <c r="AJ714" s="33" t="str">
        <f t="shared" si="284"/>
        <v/>
      </c>
      <c r="AK714" s="34">
        <f t="shared" si="285"/>
        <v>830.62</v>
      </c>
      <c r="AL714" s="34">
        <f t="shared" si="286"/>
        <v>884.6</v>
      </c>
      <c r="AM714" s="32">
        <f t="shared" si="287"/>
        <v>376073</v>
      </c>
      <c r="AN714" s="35">
        <f t="shared" si="288"/>
        <v>5.3758495219872974E-3</v>
      </c>
      <c r="AO714" s="32">
        <f t="shared" si="289"/>
        <v>590.83274171401388</v>
      </c>
      <c r="AP714" s="32">
        <f t="shared" si="290"/>
        <v>266759</v>
      </c>
      <c r="AQ714" s="32">
        <f t="shared" si="291"/>
        <v>7430</v>
      </c>
      <c r="AR714" s="32">
        <f t="shared" si="292"/>
        <v>16374.400000000001</v>
      </c>
      <c r="AS714" s="32">
        <f t="shared" si="293"/>
        <v>258738</v>
      </c>
      <c r="AT714" s="36">
        <f t="shared" si="294"/>
        <v>266759</v>
      </c>
      <c r="AU714" s="33"/>
      <c r="AV714" s="33">
        <f t="shared" si="295"/>
        <v>1</v>
      </c>
      <c r="AX714">
        <v>266168</v>
      </c>
      <c r="AY714" s="71">
        <f t="shared" si="296"/>
        <v>2.2204021520242853E-3</v>
      </c>
    </row>
    <row r="715" spans="1:51" ht="15" customHeight="1" x14ac:dyDescent="0.25">
      <c r="A715">
        <v>73</v>
      </c>
      <c r="B715">
        <v>500</v>
      </c>
      <c r="C715" t="s">
        <v>1215</v>
      </c>
      <c r="D715" t="s">
        <v>1216</v>
      </c>
      <c r="E715" s="39" t="s">
        <v>157</v>
      </c>
      <c r="F715" s="32">
        <v>887470</v>
      </c>
      <c r="G715" s="43">
        <v>4305</v>
      </c>
      <c r="H715" s="47">
        <f t="shared" si="271"/>
        <v>3.6339731557896737</v>
      </c>
      <c r="I715">
        <v>151</v>
      </c>
      <c r="J715">
        <v>1802</v>
      </c>
      <c r="K715" s="33">
        <f t="shared" si="297"/>
        <v>8.3795999999999999</v>
      </c>
      <c r="L715" s="33">
        <v>2006</v>
      </c>
      <c r="M715" s="33">
        <v>2294</v>
      </c>
      <c r="N715" s="33">
        <v>2459</v>
      </c>
      <c r="O715" s="33">
        <v>2975</v>
      </c>
      <c r="P715" s="40">
        <v>4025</v>
      </c>
      <c r="Q715" s="43">
        <v>4164</v>
      </c>
      <c r="R715" s="40">
        <f t="shared" si="272"/>
        <v>4164</v>
      </c>
      <c r="S715" s="34">
        <f t="shared" si="273"/>
        <v>0</v>
      </c>
      <c r="T715" s="43">
        <v>112629600</v>
      </c>
      <c r="U715" s="43">
        <v>523153755</v>
      </c>
      <c r="V715" s="54">
        <f t="shared" si="274"/>
        <v>21.528967000000002</v>
      </c>
      <c r="W715" s="32">
        <v>838</v>
      </c>
      <c r="X715">
        <v>4201</v>
      </c>
      <c r="Y715">
        <f t="shared" si="275"/>
        <v>19.95</v>
      </c>
      <c r="Z715" s="46">
        <v>5943405</v>
      </c>
      <c r="AA715" s="41">
        <v>2685022</v>
      </c>
      <c r="AB715" s="33">
        <f t="shared" si="276"/>
        <v>0.42007800000000001</v>
      </c>
      <c r="AC715" s="33" t="str">
        <f t="shared" si="277"/>
        <v/>
      </c>
      <c r="AD715" s="33" t="str">
        <f t="shared" si="278"/>
        <v/>
      </c>
      <c r="AE715" s="62">
        <f t="shared" si="279"/>
        <v>0</v>
      </c>
      <c r="AF715" s="62">
        <f t="shared" si="280"/>
        <v>864.29885772074988</v>
      </c>
      <c r="AG715" s="62">
        <f t="shared" si="281"/>
        <v>0</v>
      </c>
      <c r="AH715" s="62" t="str">
        <f t="shared" si="282"/>
        <v/>
      </c>
      <c r="AI715" s="33" t="str">
        <f t="shared" si="283"/>
        <v/>
      </c>
      <c r="AJ715" s="33" t="str">
        <f t="shared" si="284"/>
        <v/>
      </c>
      <c r="AK715" s="34">
        <f t="shared" si="285"/>
        <v>864.3</v>
      </c>
      <c r="AL715" s="34">
        <f t="shared" si="286"/>
        <v>920.47</v>
      </c>
      <c r="AM715" s="32">
        <f t="shared" si="287"/>
        <v>1465930</v>
      </c>
      <c r="AN715" s="35">
        <f t="shared" si="288"/>
        <v>5.3758495219872974E-3</v>
      </c>
      <c r="AO715" s="32">
        <f t="shared" si="289"/>
        <v>3109.7139144887719</v>
      </c>
      <c r="AP715" s="32">
        <f t="shared" si="290"/>
        <v>890580</v>
      </c>
      <c r="AQ715" s="32">
        <f t="shared" si="291"/>
        <v>43050</v>
      </c>
      <c r="AR715" s="32">
        <f t="shared" si="292"/>
        <v>134251.1</v>
      </c>
      <c r="AS715" s="32">
        <f t="shared" si="293"/>
        <v>844420</v>
      </c>
      <c r="AT715" s="36">
        <f t="shared" si="294"/>
        <v>890580</v>
      </c>
      <c r="AU715" s="33"/>
      <c r="AV715" s="33">
        <f t="shared" si="295"/>
        <v>1</v>
      </c>
      <c r="AX715">
        <v>887470</v>
      </c>
      <c r="AY715" s="71">
        <f t="shared" si="296"/>
        <v>3.5043438088048049E-3</v>
      </c>
    </row>
    <row r="716" spans="1:51" ht="15" customHeight="1" x14ac:dyDescent="0.25">
      <c r="A716">
        <v>73</v>
      </c>
      <c r="B716">
        <v>800</v>
      </c>
      <c r="C716" t="s">
        <v>1385</v>
      </c>
      <c r="D716" t="s">
        <v>1386</v>
      </c>
      <c r="E716" s="39" t="s">
        <v>241</v>
      </c>
      <c r="F716" s="32">
        <v>40669</v>
      </c>
      <c r="G716" s="43">
        <v>225</v>
      </c>
      <c r="H716" s="47">
        <f t="shared" si="271"/>
        <v>2.3521825181113627</v>
      </c>
      <c r="I716">
        <v>17</v>
      </c>
      <c r="J716">
        <v>91</v>
      </c>
      <c r="K716" s="33">
        <f t="shared" si="297"/>
        <v>18.6813</v>
      </c>
      <c r="L716" s="33">
        <v>203</v>
      </c>
      <c r="M716" s="33">
        <v>214</v>
      </c>
      <c r="N716" s="33">
        <v>205</v>
      </c>
      <c r="O716" s="33">
        <v>166</v>
      </c>
      <c r="P716" s="42">
        <v>211</v>
      </c>
      <c r="Q716" s="43">
        <v>213</v>
      </c>
      <c r="R716" s="40">
        <f t="shared" si="272"/>
        <v>214</v>
      </c>
      <c r="S716" s="34">
        <f t="shared" si="273"/>
        <v>0</v>
      </c>
      <c r="T716" s="43">
        <v>4401400</v>
      </c>
      <c r="U716" s="43">
        <v>24421242</v>
      </c>
      <c r="V716" s="54">
        <f t="shared" si="274"/>
        <v>18.022834</v>
      </c>
      <c r="W716" s="32">
        <v>68</v>
      </c>
      <c r="X716">
        <v>194</v>
      </c>
      <c r="Y716">
        <f t="shared" si="275"/>
        <v>35.049999999999997</v>
      </c>
      <c r="Z716" s="46">
        <v>277505</v>
      </c>
      <c r="AA716" s="41">
        <v>28092</v>
      </c>
      <c r="AB716" s="33">
        <f t="shared" si="276"/>
        <v>0.42007800000000001</v>
      </c>
      <c r="AC716" s="33" t="str">
        <f t="shared" si="277"/>
        <v/>
      </c>
      <c r="AD716" s="33" t="str">
        <f t="shared" si="278"/>
        <v/>
      </c>
      <c r="AE716" s="62">
        <f t="shared" si="279"/>
        <v>716.03001805288341</v>
      </c>
      <c r="AF716" s="62">
        <f t="shared" si="280"/>
        <v>0</v>
      </c>
      <c r="AG716" s="62">
        <f t="shared" si="281"/>
        <v>0</v>
      </c>
      <c r="AH716" s="62" t="str">
        <f t="shared" si="282"/>
        <v/>
      </c>
      <c r="AI716" s="33" t="str">
        <f t="shared" si="283"/>
        <v/>
      </c>
      <c r="AJ716" s="33" t="str">
        <f t="shared" si="284"/>
        <v/>
      </c>
      <c r="AK716" s="34">
        <f t="shared" si="285"/>
        <v>716.03</v>
      </c>
      <c r="AL716" s="34">
        <f t="shared" si="286"/>
        <v>762.57</v>
      </c>
      <c r="AM716" s="32">
        <f t="shared" si="287"/>
        <v>55005</v>
      </c>
      <c r="AN716" s="35">
        <f t="shared" si="288"/>
        <v>5.3758495219872974E-3</v>
      </c>
      <c r="AO716" s="32">
        <f t="shared" si="289"/>
        <v>77.068178747209899</v>
      </c>
      <c r="AP716" s="32">
        <f t="shared" si="290"/>
        <v>40746</v>
      </c>
      <c r="AQ716" s="32">
        <f t="shared" si="291"/>
        <v>2250</v>
      </c>
      <c r="AR716" s="32">
        <f t="shared" si="292"/>
        <v>1404.6000000000001</v>
      </c>
      <c r="AS716" s="32">
        <f t="shared" si="293"/>
        <v>39264</v>
      </c>
      <c r="AT716" s="36">
        <f t="shared" si="294"/>
        <v>40746</v>
      </c>
      <c r="AU716" s="33"/>
      <c r="AV716" s="33">
        <f t="shared" si="295"/>
        <v>1</v>
      </c>
      <c r="AX716">
        <v>40669</v>
      </c>
      <c r="AY716" s="71">
        <f t="shared" si="296"/>
        <v>1.893333989033416E-3</v>
      </c>
    </row>
    <row r="717" spans="1:51" ht="15" customHeight="1" x14ac:dyDescent="0.25">
      <c r="A717">
        <v>73</v>
      </c>
      <c r="B717">
        <v>1000</v>
      </c>
      <c r="C717" t="s">
        <v>1465</v>
      </c>
      <c r="D717" t="s">
        <v>1466</v>
      </c>
      <c r="E717" s="39" t="s">
        <v>280</v>
      </c>
      <c r="F717" s="32">
        <v>144722</v>
      </c>
      <c r="G717" s="43">
        <v>689</v>
      </c>
      <c r="H717" s="47">
        <f t="shared" ref="H717:H780" si="298">LOG10(G717)</f>
        <v>2.8382192219076257</v>
      </c>
      <c r="I717">
        <v>71</v>
      </c>
      <c r="J717">
        <v>300</v>
      </c>
      <c r="K717" s="33">
        <f t="shared" si="297"/>
        <v>23.666699999999999</v>
      </c>
      <c r="L717" s="33">
        <v>593</v>
      </c>
      <c r="M717" s="33">
        <v>563</v>
      </c>
      <c r="N717" s="33">
        <v>556</v>
      </c>
      <c r="O717" s="33">
        <v>454</v>
      </c>
      <c r="P717" s="42">
        <v>632</v>
      </c>
      <c r="Q717" s="43">
        <v>675</v>
      </c>
      <c r="R717" s="40">
        <f t="shared" ref="R717:R780" si="299">MAX(L717:Q717)</f>
        <v>675</v>
      </c>
      <c r="S717" s="34">
        <f t="shared" ref="S717:S780" si="300">ROUND(IF(100*(1-(G717/R717))&lt;0,0,100*(1-G717/R717)),2)</f>
        <v>0</v>
      </c>
      <c r="T717" s="43">
        <v>20923500</v>
      </c>
      <c r="U717" s="43">
        <v>84223140</v>
      </c>
      <c r="V717" s="54">
        <f t="shared" ref="V717:V780" si="301">ROUND(T717/U717*100,6)</f>
        <v>24.842935000000001</v>
      </c>
      <c r="W717" s="32">
        <v>117</v>
      </c>
      <c r="X717">
        <v>827</v>
      </c>
      <c r="Y717">
        <f t="shared" ref="Y717:Y780" si="302">ROUND(W717/X717*100,2)</f>
        <v>14.15</v>
      </c>
      <c r="Z717" s="46">
        <v>1000312</v>
      </c>
      <c r="AA717" s="41">
        <v>642717</v>
      </c>
      <c r="AB717" s="33">
        <f t="shared" ref="AB717:AB780" si="303">ROUND(AA$11/Z$11,6)</f>
        <v>0.42007800000000001</v>
      </c>
      <c r="AC717" s="33" t="str">
        <f t="shared" ref="AC717:AC780" si="304">IF(AND(2500&lt;=G717,G717&lt;3000),(G717-2500)*0.002,"")</f>
        <v/>
      </c>
      <c r="AD717" s="33" t="str">
        <f t="shared" ref="AD717:AD780" si="305">IF(AND(10000&lt;=G717,G717&lt;11000),(11000-G717)*0.001,"")</f>
        <v/>
      </c>
      <c r="AE717" s="62">
        <f t="shared" ref="AE717:AE780" si="306">IF(G717&lt;3000, 196.487+(220.877*H717),0)</f>
        <v>823.38434707729061</v>
      </c>
      <c r="AF717" s="62">
        <f t="shared" ref="AF717:AF780" si="307">IF((AND(2500&lt;=G717,G717&lt;11000)),1.15*(497.308+(6.667*K717)+(9.215*V717)+(16.081*S717)),0)</f>
        <v>0</v>
      </c>
      <c r="AG717" s="62">
        <f t="shared" ref="AG717:AG780" si="308">IF(G717&gt;=10000,1.15*(293.056+(8.572*K717)+(11.494*Y717)+(5.719*V717)+(9.484*S717)),0)</f>
        <v>0</v>
      </c>
      <c r="AH717" s="62" t="str">
        <f t="shared" ref="AH717:AH780" si="309">IF(AND(2500&lt;=G717,G717&lt;3000),(AC717*AF717)+((1-AC717)*AE717),"")</f>
        <v/>
      </c>
      <c r="AI717" s="33" t="str">
        <f t="shared" ref="AI717:AI780" si="310">IF(AND(10000&lt;=G717,G717&lt;11000),(AD717*AF717)+(AG717*(1-AD717)),"")</f>
        <v/>
      </c>
      <c r="AJ717" s="33" t="str">
        <f t="shared" ref="AJ717:AJ780" si="311">IF(AND(AC717="",AD717=""),"",1)</f>
        <v/>
      </c>
      <c r="AK717" s="34">
        <f t="shared" ref="AK717:AK780" si="312">ROUND(IF(AJ717="",MAX(AE717,AF717,AG717),MAX(AH717,AI717)),2)</f>
        <v>823.38</v>
      </c>
      <c r="AL717" s="34">
        <f t="shared" ref="AL717:AL780" si="313">ROUND(AK717*AL$2,2)</f>
        <v>876.89</v>
      </c>
      <c r="AM717" s="32">
        <f t="shared" ref="AM717:AM780" si="314">ROUND(IF((AL717*G717)-(Z717*AB717)&lt;0,0,(AL717*G717)-(Z717*AB717)),0)</f>
        <v>183968</v>
      </c>
      <c r="AN717" s="35">
        <f t="shared" ref="AN717:AN780" si="315">$AN$11</f>
        <v>5.3758495219872974E-3</v>
      </c>
      <c r="AO717" s="32">
        <f t="shared" ref="AO717:AO780" si="316">(AM717-F717)*AN717</f>
        <v>210.98059033991348</v>
      </c>
      <c r="AP717" s="32">
        <f t="shared" ref="AP717:AP780" si="317">ROUND(MAX(IF(F717&lt;AM717,F717+AO717,AM717),0),0)</f>
        <v>144933</v>
      </c>
      <c r="AQ717" s="32">
        <f t="shared" ref="AQ717:AQ780" si="318">10*G717</f>
        <v>6890</v>
      </c>
      <c r="AR717" s="32">
        <f t="shared" ref="AR717:AR780" si="319">0.05*AA717</f>
        <v>32135.850000000002</v>
      </c>
      <c r="AS717" s="32">
        <f t="shared" ref="AS717:AS780" si="320">ROUND(MAX(F717-MIN(AQ717:AR717)),0)</f>
        <v>137832</v>
      </c>
      <c r="AT717" s="36">
        <f t="shared" ref="AT717:AT780" si="321">MAX(AP717,AS717)</f>
        <v>144933</v>
      </c>
      <c r="AU717" s="33"/>
      <c r="AV717" s="33">
        <f t="shared" ref="AV717:AV780" si="322">IF(AT717&gt;0,1,0)</f>
        <v>1</v>
      </c>
      <c r="AX717">
        <v>144722</v>
      </c>
      <c r="AY717" s="71">
        <f t="shared" si="296"/>
        <v>1.4579676897776427E-3</v>
      </c>
    </row>
    <row r="718" spans="1:51" ht="15" customHeight="1" x14ac:dyDescent="0.25">
      <c r="A718">
        <v>73</v>
      </c>
      <c r="B718">
        <v>1200</v>
      </c>
      <c r="C718" t="s">
        <v>1543</v>
      </c>
      <c r="D718" t="s">
        <v>1544</v>
      </c>
      <c r="E718" s="39" t="s">
        <v>319</v>
      </c>
      <c r="F718" s="32">
        <v>47797</v>
      </c>
      <c r="G718" s="43">
        <v>204</v>
      </c>
      <c r="H718" s="47">
        <f t="shared" si="298"/>
        <v>2.3096301674258988</v>
      </c>
      <c r="I718">
        <v>36</v>
      </c>
      <c r="J718">
        <v>92</v>
      </c>
      <c r="K718" s="33">
        <f t="shared" si="297"/>
        <v>39.130400000000002</v>
      </c>
      <c r="L718" s="33">
        <v>244</v>
      </c>
      <c r="M718" s="33">
        <v>259</v>
      </c>
      <c r="N718" s="33">
        <v>209</v>
      </c>
      <c r="O718" s="33">
        <v>201</v>
      </c>
      <c r="P718" s="42">
        <v>222</v>
      </c>
      <c r="Q718" s="43">
        <v>197</v>
      </c>
      <c r="R718" s="40">
        <f t="shared" si="299"/>
        <v>259</v>
      </c>
      <c r="S718" s="34">
        <f t="shared" si="300"/>
        <v>21.24</v>
      </c>
      <c r="T718" s="43">
        <v>1580700</v>
      </c>
      <c r="U718" s="43">
        <v>18590390</v>
      </c>
      <c r="V718" s="54">
        <f t="shared" si="301"/>
        <v>8.5027799999999996</v>
      </c>
      <c r="W718" s="32">
        <v>60</v>
      </c>
      <c r="X718">
        <v>221</v>
      </c>
      <c r="Y718">
        <f t="shared" si="302"/>
        <v>27.15</v>
      </c>
      <c r="Z718" s="46">
        <v>182845</v>
      </c>
      <c r="AA718" s="41">
        <v>40001</v>
      </c>
      <c r="AB718" s="33">
        <f t="shared" si="303"/>
        <v>0.42007800000000001</v>
      </c>
      <c r="AC718" s="33" t="str">
        <f t="shared" si="304"/>
        <v/>
      </c>
      <c r="AD718" s="33" t="str">
        <f t="shared" si="305"/>
        <v/>
      </c>
      <c r="AE718" s="62">
        <f t="shared" si="306"/>
        <v>706.63118249053025</v>
      </c>
      <c r="AF718" s="62">
        <f t="shared" si="307"/>
        <v>0</v>
      </c>
      <c r="AG718" s="62">
        <f t="shared" si="308"/>
        <v>0</v>
      </c>
      <c r="AH718" s="62" t="str">
        <f t="shared" si="309"/>
        <v/>
      </c>
      <c r="AI718" s="33" t="str">
        <f t="shared" si="310"/>
        <v/>
      </c>
      <c r="AJ718" s="33" t="str">
        <f t="shared" si="311"/>
        <v/>
      </c>
      <c r="AK718" s="34">
        <f t="shared" si="312"/>
        <v>706.63</v>
      </c>
      <c r="AL718" s="34">
        <f t="shared" si="313"/>
        <v>752.56</v>
      </c>
      <c r="AM718" s="32">
        <f t="shared" si="314"/>
        <v>76713</v>
      </c>
      <c r="AN718" s="35">
        <f t="shared" si="315"/>
        <v>5.3758495219872974E-3</v>
      </c>
      <c r="AO718" s="32">
        <f t="shared" si="316"/>
        <v>155.44806477778468</v>
      </c>
      <c r="AP718" s="32">
        <f t="shared" si="317"/>
        <v>47952</v>
      </c>
      <c r="AQ718" s="32">
        <f t="shared" si="318"/>
        <v>2040</v>
      </c>
      <c r="AR718" s="32">
        <f t="shared" si="319"/>
        <v>2000.0500000000002</v>
      </c>
      <c r="AS718" s="32">
        <f t="shared" si="320"/>
        <v>45797</v>
      </c>
      <c r="AT718" s="36">
        <f t="shared" si="321"/>
        <v>47952</v>
      </c>
      <c r="AU718" s="33"/>
      <c r="AV718" s="33">
        <f t="shared" si="322"/>
        <v>1</v>
      </c>
      <c r="AX718">
        <v>47797</v>
      </c>
      <c r="AY718" s="71">
        <f t="shared" ref="AY718:AY781" si="323">(AT718-AX718)/AX718</f>
        <v>3.2428813523861328E-3</v>
      </c>
    </row>
    <row r="719" spans="1:51" ht="15" customHeight="1" x14ac:dyDescent="0.25">
      <c r="A719">
        <v>73</v>
      </c>
      <c r="B719">
        <v>1300</v>
      </c>
      <c r="C719" t="s">
        <v>1643</v>
      </c>
      <c r="D719" t="s">
        <v>1644</v>
      </c>
      <c r="E719" s="39" t="s">
        <v>369</v>
      </c>
      <c r="F719" s="32">
        <v>256336</v>
      </c>
      <c r="G719" s="43">
        <v>748</v>
      </c>
      <c r="H719" s="47">
        <f t="shared" si="298"/>
        <v>2.8739015978644615</v>
      </c>
      <c r="I719">
        <v>93</v>
      </c>
      <c r="J719">
        <v>342</v>
      </c>
      <c r="K719" s="33">
        <f t="shared" si="297"/>
        <v>27.193000000000001</v>
      </c>
      <c r="L719" s="33">
        <v>551</v>
      </c>
      <c r="M719" s="33">
        <v>635</v>
      </c>
      <c r="N719" s="33">
        <v>561</v>
      </c>
      <c r="O719" s="33">
        <v>736</v>
      </c>
      <c r="P719" s="42">
        <v>708</v>
      </c>
      <c r="Q719" s="43">
        <v>743</v>
      </c>
      <c r="R719" s="40">
        <f t="shared" si="299"/>
        <v>743</v>
      </c>
      <c r="S719" s="34">
        <f t="shared" si="300"/>
        <v>0</v>
      </c>
      <c r="T719" s="43">
        <v>8284700</v>
      </c>
      <c r="U719" s="43">
        <v>66831006</v>
      </c>
      <c r="V719" s="54">
        <f t="shared" si="301"/>
        <v>12.396492</v>
      </c>
      <c r="W719" s="32">
        <v>70</v>
      </c>
      <c r="X719">
        <v>771</v>
      </c>
      <c r="Y719">
        <f t="shared" si="302"/>
        <v>9.08</v>
      </c>
      <c r="Z719" s="46">
        <v>733499</v>
      </c>
      <c r="AA719" s="41">
        <v>250002</v>
      </c>
      <c r="AB719" s="33">
        <f t="shared" si="303"/>
        <v>0.42007800000000001</v>
      </c>
      <c r="AC719" s="33" t="str">
        <f t="shared" si="304"/>
        <v/>
      </c>
      <c r="AD719" s="33" t="str">
        <f t="shared" si="305"/>
        <v/>
      </c>
      <c r="AE719" s="62">
        <f t="shared" si="306"/>
        <v>831.26576323150869</v>
      </c>
      <c r="AF719" s="62">
        <f t="shared" si="307"/>
        <v>0</v>
      </c>
      <c r="AG719" s="62">
        <f t="shared" si="308"/>
        <v>0</v>
      </c>
      <c r="AH719" s="62" t="str">
        <f t="shared" si="309"/>
        <v/>
      </c>
      <c r="AI719" s="33" t="str">
        <f t="shared" si="310"/>
        <v/>
      </c>
      <c r="AJ719" s="33" t="str">
        <f t="shared" si="311"/>
        <v/>
      </c>
      <c r="AK719" s="34">
        <f t="shared" si="312"/>
        <v>831.27</v>
      </c>
      <c r="AL719" s="34">
        <f t="shared" si="313"/>
        <v>885.3</v>
      </c>
      <c r="AM719" s="32">
        <f t="shared" si="314"/>
        <v>354078</v>
      </c>
      <c r="AN719" s="35">
        <f t="shared" si="315"/>
        <v>5.3758495219872974E-3</v>
      </c>
      <c r="AO719" s="32">
        <f t="shared" si="316"/>
        <v>525.44628397808242</v>
      </c>
      <c r="AP719" s="32">
        <f t="shared" si="317"/>
        <v>256861</v>
      </c>
      <c r="AQ719" s="32">
        <f t="shared" si="318"/>
        <v>7480</v>
      </c>
      <c r="AR719" s="32">
        <f t="shared" si="319"/>
        <v>12500.1</v>
      </c>
      <c r="AS719" s="32">
        <f t="shared" si="320"/>
        <v>248856</v>
      </c>
      <c r="AT719" s="36">
        <f t="shared" si="321"/>
        <v>256861</v>
      </c>
      <c r="AU719" s="33"/>
      <c r="AV719" s="33">
        <f t="shared" si="322"/>
        <v>1</v>
      </c>
      <c r="AX719">
        <v>256336</v>
      </c>
      <c r="AY719" s="71">
        <f t="shared" si="323"/>
        <v>2.0480931277698021E-3</v>
      </c>
    </row>
    <row r="720" spans="1:51" ht="15" customHeight="1" x14ac:dyDescent="0.25">
      <c r="A720">
        <v>73</v>
      </c>
      <c r="B720">
        <v>1400</v>
      </c>
      <c r="C720" t="s">
        <v>1735</v>
      </c>
      <c r="D720" t="s">
        <v>1736</v>
      </c>
      <c r="E720" s="39" t="s">
        <v>415</v>
      </c>
      <c r="F720" s="32">
        <v>211977</v>
      </c>
      <c r="G720" s="43">
        <v>911</v>
      </c>
      <c r="H720" s="47">
        <f t="shared" si="298"/>
        <v>2.9595183769729982</v>
      </c>
      <c r="I720">
        <v>71</v>
      </c>
      <c r="J720">
        <v>302</v>
      </c>
      <c r="K720" s="33">
        <f t="shared" si="297"/>
        <v>23.509900000000002</v>
      </c>
      <c r="L720" s="33">
        <v>567</v>
      </c>
      <c r="M720" s="33">
        <v>651</v>
      </c>
      <c r="N720" s="33">
        <v>690</v>
      </c>
      <c r="O720" s="33">
        <v>635</v>
      </c>
      <c r="P720" s="42">
        <v>762</v>
      </c>
      <c r="Q720" s="43">
        <v>799</v>
      </c>
      <c r="R720" s="40">
        <f t="shared" si="299"/>
        <v>799</v>
      </c>
      <c r="S720" s="34">
        <f t="shared" si="300"/>
        <v>0</v>
      </c>
      <c r="T720" s="43">
        <v>22436800</v>
      </c>
      <c r="U720" s="43">
        <v>101653358</v>
      </c>
      <c r="V720" s="54">
        <f t="shared" si="301"/>
        <v>22.071873</v>
      </c>
      <c r="W720" s="32">
        <v>122</v>
      </c>
      <c r="X720">
        <v>644</v>
      </c>
      <c r="Y720">
        <f t="shared" si="302"/>
        <v>18.940000000000001</v>
      </c>
      <c r="Z720" s="46">
        <v>1184690</v>
      </c>
      <c r="AA720" s="41">
        <v>518771</v>
      </c>
      <c r="AB720" s="33">
        <f t="shared" si="303"/>
        <v>0.42007800000000001</v>
      </c>
      <c r="AC720" s="33" t="str">
        <f t="shared" si="304"/>
        <v/>
      </c>
      <c r="AD720" s="33" t="str">
        <f t="shared" si="305"/>
        <v/>
      </c>
      <c r="AE720" s="62">
        <f t="shared" si="306"/>
        <v>850.17654055066498</v>
      </c>
      <c r="AF720" s="62">
        <f t="shared" si="307"/>
        <v>0</v>
      </c>
      <c r="AG720" s="62">
        <f t="shared" si="308"/>
        <v>0</v>
      </c>
      <c r="AH720" s="62" t="str">
        <f t="shared" si="309"/>
        <v/>
      </c>
      <c r="AI720" s="33" t="str">
        <f t="shared" si="310"/>
        <v/>
      </c>
      <c r="AJ720" s="33" t="str">
        <f t="shared" si="311"/>
        <v/>
      </c>
      <c r="AK720" s="34">
        <f t="shared" si="312"/>
        <v>850.18</v>
      </c>
      <c r="AL720" s="34">
        <f t="shared" si="313"/>
        <v>905.44</v>
      </c>
      <c r="AM720" s="32">
        <f t="shared" si="314"/>
        <v>327194</v>
      </c>
      <c r="AN720" s="35">
        <f t="shared" si="315"/>
        <v>5.3758495219872974E-3</v>
      </c>
      <c r="AO720" s="32">
        <f t="shared" si="316"/>
        <v>619.38925437481043</v>
      </c>
      <c r="AP720" s="32">
        <f t="shared" si="317"/>
        <v>212596</v>
      </c>
      <c r="AQ720" s="32">
        <f t="shared" si="318"/>
        <v>9110</v>
      </c>
      <c r="AR720" s="32">
        <f t="shared" si="319"/>
        <v>25938.550000000003</v>
      </c>
      <c r="AS720" s="32">
        <f t="shared" si="320"/>
        <v>202867</v>
      </c>
      <c r="AT720" s="36">
        <f t="shared" si="321"/>
        <v>212596</v>
      </c>
      <c r="AU720" s="33"/>
      <c r="AV720" s="33">
        <f t="shared" si="322"/>
        <v>1</v>
      </c>
      <c r="AX720">
        <v>211977</v>
      </c>
      <c r="AY720" s="71">
        <f t="shared" si="323"/>
        <v>2.9201281271081297E-3</v>
      </c>
    </row>
    <row r="721" spans="1:51" ht="15" customHeight="1" x14ac:dyDescent="0.25">
      <c r="A721">
        <v>73</v>
      </c>
      <c r="B721">
        <v>1500</v>
      </c>
      <c r="C721" t="s">
        <v>1757</v>
      </c>
      <c r="D721" t="s">
        <v>1758</v>
      </c>
      <c r="E721" s="39" t="s">
        <v>426</v>
      </c>
      <c r="F721" s="32">
        <v>11109</v>
      </c>
      <c r="G721" s="43">
        <v>76</v>
      </c>
      <c r="H721" s="47">
        <f t="shared" si="298"/>
        <v>1.8808135922807914</v>
      </c>
      <c r="I721">
        <v>20</v>
      </c>
      <c r="J721">
        <v>41</v>
      </c>
      <c r="K721" s="33">
        <f t="shared" si="297"/>
        <v>48.780499999999996</v>
      </c>
      <c r="L721" s="33">
        <v>92</v>
      </c>
      <c r="M721" s="33">
        <v>90</v>
      </c>
      <c r="N721" s="33">
        <v>90</v>
      </c>
      <c r="O721" s="33">
        <v>90</v>
      </c>
      <c r="P721" s="42">
        <v>103</v>
      </c>
      <c r="Q721" s="43">
        <v>72</v>
      </c>
      <c r="R721" s="40">
        <f t="shared" si="299"/>
        <v>103</v>
      </c>
      <c r="S721" s="34">
        <f t="shared" si="300"/>
        <v>26.21</v>
      </c>
      <c r="T721" s="43">
        <v>2062100</v>
      </c>
      <c r="U721" s="43">
        <v>8146493</v>
      </c>
      <c r="V721" s="54">
        <f t="shared" si="301"/>
        <v>25.312733000000001</v>
      </c>
      <c r="W721" s="32">
        <v>23</v>
      </c>
      <c r="X721">
        <v>80</v>
      </c>
      <c r="Y721">
        <f t="shared" si="302"/>
        <v>28.75</v>
      </c>
      <c r="Z721" s="46">
        <v>99543</v>
      </c>
      <c r="AA721" s="41">
        <v>26785</v>
      </c>
      <c r="AB721" s="33">
        <f t="shared" si="303"/>
        <v>0.42007800000000001</v>
      </c>
      <c r="AC721" s="33" t="str">
        <f t="shared" si="304"/>
        <v/>
      </c>
      <c r="AD721" s="33" t="str">
        <f t="shared" si="305"/>
        <v/>
      </c>
      <c r="AE721" s="62">
        <f t="shared" si="306"/>
        <v>611.9154638222044</v>
      </c>
      <c r="AF721" s="62">
        <f t="shared" si="307"/>
        <v>0</v>
      </c>
      <c r="AG721" s="62">
        <f t="shared" si="308"/>
        <v>0</v>
      </c>
      <c r="AH721" s="62" t="str">
        <f t="shared" si="309"/>
        <v/>
      </c>
      <c r="AI721" s="33" t="str">
        <f t="shared" si="310"/>
        <v/>
      </c>
      <c r="AJ721" s="33" t="str">
        <f t="shared" si="311"/>
        <v/>
      </c>
      <c r="AK721" s="34">
        <f t="shared" si="312"/>
        <v>611.91999999999996</v>
      </c>
      <c r="AL721" s="34">
        <f t="shared" si="313"/>
        <v>651.69000000000005</v>
      </c>
      <c r="AM721" s="32">
        <f t="shared" si="314"/>
        <v>7713</v>
      </c>
      <c r="AN721" s="35">
        <f t="shared" si="315"/>
        <v>5.3758495219872974E-3</v>
      </c>
      <c r="AO721" s="32">
        <f t="shared" si="316"/>
        <v>-18.256384976668862</v>
      </c>
      <c r="AP721" s="32">
        <f t="shared" si="317"/>
        <v>7713</v>
      </c>
      <c r="AQ721" s="32">
        <f t="shared" si="318"/>
        <v>760</v>
      </c>
      <c r="AR721" s="32">
        <f t="shared" si="319"/>
        <v>1339.25</v>
      </c>
      <c r="AS721" s="32">
        <f t="shared" si="320"/>
        <v>10349</v>
      </c>
      <c r="AT721" s="36">
        <f t="shared" si="321"/>
        <v>10349</v>
      </c>
      <c r="AU721" s="33"/>
      <c r="AV721" s="33">
        <f t="shared" si="322"/>
        <v>1</v>
      </c>
      <c r="AX721">
        <v>11109</v>
      </c>
      <c r="AY721" s="71">
        <f t="shared" si="323"/>
        <v>-6.8412998469709246E-2</v>
      </c>
    </row>
    <row r="722" spans="1:51" ht="15" customHeight="1" x14ac:dyDescent="0.25">
      <c r="A722">
        <v>73</v>
      </c>
      <c r="B722">
        <v>1600</v>
      </c>
      <c r="C722" t="s">
        <v>1919</v>
      </c>
      <c r="D722" t="s">
        <v>1920</v>
      </c>
      <c r="E722" s="39" t="s">
        <v>507</v>
      </c>
      <c r="F722" s="32">
        <v>36066</v>
      </c>
      <c r="G722" s="43">
        <v>169</v>
      </c>
      <c r="H722" s="47">
        <f t="shared" si="298"/>
        <v>2.2278867046136734</v>
      </c>
      <c r="I722">
        <v>12</v>
      </c>
      <c r="J722">
        <v>68</v>
      </c>
      <c r="K722" s="33">
        <f t="shared" si="297"/>
        <v>17.647099999999998</v>
      </c>
      <c r="L722" s="33">
        <v>171</v>
      </c>
      <c r="M722" s="33">
        <v>174</v>
      </c>
      <c r="N722" s="33">
        <v>124</v>
      </c>
      <c r="O722" s="33">
        <v>149</v>
      </c>
      <c r="P722" s="42">
        <v>179</v>
      </c>
      <c r="Q722" s="43">
        <v>180</v>
      </c>
      <c r="R722" s="40">
        <f t="shared" si="299"/>
        <v>180</v>
      </c>
      <c r="S722" s="34">
        <f t="shared" si="300"/>
        <v>6.11</v>
      </c>
      <c r="T722" s="43">
        <v>1040400</v>
      </c>
      <c r="U722" s="43">
        <v>11713064</v>
      </c>
      <c r="V722" s="54">
        <f t="shared" si="301"/>
        <v>8.8823899999999991</v>
      </c>
      <c r="W722" s="32">
        <v>15</v>
      </c>
      <c r="X722">
        <v>170</v>
      </c>
      <c r="Y722">
        <f t="shared" si="302"/>
        <v>8.82</v>
      </c>
      <c r="Z722" s="46">
        <v>121223</v>
      </c>
      <c r="AA722" s="41">
        <v>26007</v>
      </c>
      <c r="AB722" s="33">
        <f t="shared" si="303"/>
        <v>0.42007800000000001</v>
      </c>
      <c r="AC722" s="33" t="str">
        <f t="shared" si="304"/>
        <v/>
      </c>
      <c r="AD722" s="33" t="str">
        <f t="shared" si="305"/>
        <v/>
      </c>
      <c r="AE722" s="62">
        <f t="shared" si="306"/>
        <v>688.57593165495439</v>
      </c>
      <c r="AF722" s="62">
        <f t="shared" si="307"/>
        <v>0</v>
      </c>
      <c r="AG722" s="62">
        <f t="shared" si="308"/>
        <v>0</v>
      </c>
      <c r="AH722" s="62" t="str">
        <f t="shared" si="309"/>
        <v/>
      </c>
      <c r="AI722" s="33" t="str">
        <f t="shared" si="310"/>
        <v/>
      </c>
      <c r="AJ722" s="33" t="str">
        <f t="shared" si="311"/>
        <v/>
      </c>
      <c r="AK722" s="34">
        <f t="shared" si="312"/>
        <v>688.58</v>
      </c>
      <c r="AL722" s="34">
        <f t="shared" si="313"/>
        <v>733.33</v>
      </c>
      <c r="AM722" s="32">
        <f t="shared" si="314"/>
        <v>73010</v>
      </c>
      <c r="AN722" s="35">
        <f t="shared" si="315"/>
        <v>5.3758495219872974E-3</v>
      </c>
      <c r="AO722" s="32">
        <f t="shared" si="316"/>
        <v>198.60538474029872</v>
      </c>
      <c r="AP722" s="32">
        <f t="shared" si="317"/>
        <v>36265</v>
      </c>
      <c r="AQ722" s="32">
        <f t="shared" si="318"/>
        <v>1690</v>
      </c>
      <c r="AR722" s="32">
        <f t="shared" si="319"/>
        <v>1300.3500000000001</v>
      </c>
      <c r="AS722" s="32">
        <f t="shared" si="320"/>
        <v>34766</v>
      </c>
      <c r="AT722" s="36">
        <f t="shared" si="321"/>
        <v>36265</v>
      </c>
      <c r="AU722" s="33"/>
      <c r="AV722" s="33">
        <f t="shared" si="322"/>
        <v>1</v>
      </c>
      <c r="AX722">
        <v>36066</v>
      </c>
      <c r="AY722" s="71">
        <f t="shared" si="323"/>
        <v>5.517662063993789E-3</v>
      </c>
    </row>
    <row r="723" spans="1:51" ht="15" customHeight="1" x14ac:dyDescent="0.25">
      <c r="A723">
        <v>73</v>
      </c>
      <c r="B723">
        <v>1700</v>
      </c>
      <c r="C723" t="s">
        <v>1921</v>
      </c>
      <c r="D723" t="s">
        <v>1922</v>
      </c>
      <c r="E723" s="39" t="s">
        <v>508</v>
      </c>
      <c r="F723" s="32">
        <v>1175503</v>
      </c>
      <c r="G723" s="43">
        <v>3886</v>
      </c>
      <c r="H723" s="47">
        <f t="shared" si="298"/>
        <v>3.5895027962637638</v>
      </c>
      <c r="I723">
        <v>405</v>
      </c>
      <c r="J723">
        <v>1655</v>
      </c>
      <c r="K723" s="33">
        <f t="shared" si="297"/>
        <v>24.471300000000003</v>
      </c>
      <c r="L723" s="33">
        <v>2273</v>
      </c>
      <c r="M723" s="33">
        <v>2409</v>
      </c>
      <c r="N723" s="33">
        <v>2561</v>
      </c>
      <c r="O723" s="33">
        <v>3091</v>
      </c>
      <c r="P723" s="40">
        <v>3598</v>
      </c>
      <c r="Q723" s="43">
        <v>3602</v>
      </c>
      <c r="R723" s="40">
        <f t="shared" si="299"/>
        <v>3602</v>
      </c>
      <c r="S723" s="34">
        <f t="shared" si="300"/>
        <v>0</v>
      </c>
      <c r="T723" s="43">
        <v>90533200</v>
      </c>
      <c r="U723" s="43">
        <v>336790343</v>
      </c>
      <c r="V723" s="54">
        <f t="shared" si="301"/>
        <v>26.881174999999999</v>
      </c>
      <c r="W723" s="32">
        <v>792</v>
      </c>
      <c r="X723">
        <v>3608</v>
      </c>
      <c r="Y723">
        <f t="shared" si="302"/>
        <v>21.95</v>
      </c>
      <c r="Z723" s="46">
        <v>3680085</v>
      </c>
      <c r="AA723" s="41">
        <v>1530007</v>
      </c>
      <c r="AB723" s="33">
        <f t="shared" si="303"/>
        <v>0.42007800000000001</v>
      </c>
      <c r="AC723" s="33" t="str">
        <f t="shared" si="304"/>
        <v/>
      </c>
      <c r="AD723" s="33" t="str">
        <f t="shared" si="305"/>
        <v/>
      </c>
      <c r="AE723" s="62">
        <f t="shared" si="306"/>
        <v>0</v>
      </c>
      <c r="AF723" s="62">
        <f t="shared" si="307"/>
        <v>1044.3934124337497</v>
      </c>
      <c r="AG723" s="62">
        <f t="shared" si="308"/>
        <v>0</v>
      </c>
      <c r="AH723" s="62" t="str">
        <f t="shared" si="309"/>
        <v/>
      </c>
      <c r="AI723" s="33" t="str">
        <f t="shared" si="310"/>
        <v/>
      </c>
      <c r="AJ723" s="33" t="str">
        <f t="shared" si="311"/>
        <v/>
      </c>
      <c r="AK723" s="34">
        <f t="shared" si="312"/>
        <v>1044.3900000000001</v>
      </c>
      <c r="AL723" s="34">
        <f t="shared" si="313"/>
        <v>1112.27</v>
      </c>
      <c r="AM723" s="32">
        <f t="shared" si="314"/>
        <v>2776358</v>
      </c>
      <c r="AN723" s="35">
        <f t="shared" si="315"/>
        <v>5.3758495219872974E-3</v>
      </c>
      <c r="AO723" s="32">
        <f t="shared" si="316"/>
        <v>8605.955586520975</v>
      </c>
      <c r="AP723" s="32">
        <f t="shared" si="317"/>
        <v>1184109</v>
      </c>
      <c r="AQ723" s="32">
        <f t="shared" si="318"/>
        <v>38860</v>
      </c>
      <c r="AR723" s="32">
        <f t="shared" si="319"/>
        <v>76500.350000000006</v>
      </c>
      <c r="AS723" s="32">
        <f t="shared" si="320"/>
        <v>1136643</v>
      </c>
      <c r="AT723" s="36">
        <f t="shared" si="321"/>
        <v>1184109</v>
      </c>
      <c r="AU723" s="33"/>
      <c r="AV723" s="33">
        <f t="shared" si="322"/>
        <v>1</v>
      </c>
      <c r="AX723">
        <v>1175503</v>
      </c>
      <c r="AY723" s="71">
        <f t="shared" si="323"/>
        <v>7.3211212561771427E-3</v>
      </c>
    </row>
    <row r="724" spans="1:51" ht="15" customHeight="1" x14ac:dyDescent="0.25">
      <c r="A724">
        <v>73</v>
      </c>
      <c r="B724">
        <v>1800</v>
      </c>
      <c r="C724" t="s">
        <v>2023</v>
      </c>
      <c r="D724" t="s">
        <v>2024</v>
      </c>
      <c r="E724" s="39" t="s">
        <v>559</v>
      </c>
      <c r="F724" s="32">
        <v>94978</v>
      </c>
      <c r="G724" s="43">
        <v>362</v>
      </c>
      <c r="H724" s="47">
        <f t="shared" si="298"/>
        <v>2.5587085705331658</v>
      </c>
      <c r="I724">
        <v>29</v>
      </c>
      <c r="J724">
        <v>103</v>
      </c>
      <c r="K724" s="33">
        <f t="shared" si="297"/>
        <v>28.1553</v>
      </c>
      <c r="L724" s="33">
        <v>307</v>
      </c>
      <c r="M724" s="33">
        <v>302</v>
      </c>
      <c r="N724" s="33">
        <v>314</v>
      </c>
      <c r="O724" s="33">
        <v>352</v>
      </c>
      <c r="P724" s="42">
        <v>320</v>
      </c>
      <c r="Q724" s="43">
        <v>356</v>
      </c>
      <c r="R724" s="40">
        <f t="shared" si="299"/>
        <v>356</v>
      </c>
      <c r="S724" s="34">
        <f t="shared" si="300"/>
        <v>0</v>
      </c>
      <c r="T724" s="43">
        <v>2232700</v>
      </c>
      <c r="U724" s="43">
        <v>27388114</v>
      </c>
      <c r="V724" s="54">
        <f t="shared" si="301"/>
        <v>8.1520759999999992</v>
      </c>
      <c r="W724" s="32">
        <v>58</v>
      </c>
      <c r="X724">
        <v>275</v>
      </c>
      <c r="Y724">
        <f t="shared" si="302"/>
        <v>21.09</v>
      </c>
      <c r="Z724" s="46">
        <v>281653</v>
      </c>
      <c r="AA724" s="41">
        <v>115001</v>
      </c>
      <c r="AB724" s="33">
        <f t="shared" si="303"/>
        <v>0.42007800000000001</v>
      </c>
      <c r="AC724" s="33" t="str">
        <f t="shared" si="304"/>
        <v/>
      </c>
      <c r="AD724" s="33" t="str">
        <f t="shared" si="305"/>
        <v/>
      </c>
      <c r="AE724" s="62">
        <f t="shared" si="306"/>
        <v>761.64687293365409</v>
      </c>
      <c r="AF724" s="62">
        <f t="shared" si="307"/>
        <v>0</v>
      </c>
      <c r="AG724" s="62">
        <f t="shared" si="308"/>
        <v>0</v>
      </c>
      <c r="AH724" s="62" t="str">
        <f t="shared" si="309"/>
        <v/>
      </c>
      <c r="AI724" s="33" t="str">
        <f t="shared" si="310"/>
        <v/>
      </c>
      <c r="AJ724" s="33" t="str">
        <f t="shared" si="311"/>
        <v/>
      </c>
      <c r="AK724" s="34">
        <f t="shared" si="312"/>
        <v>761.65</v>
      </c>
      <c r="AL724" s="34">
        <f t="shared" si="313"/>
        <v>811.15</v>
      </c>
      <c r="AM724" s="32">
        <f t="shared" si="314"/>
        <v>175320</v>
      </c>
      <c r="AN724" s="35">
        <f t="shared" si="315"/>
        <v>5.3758495219872974E-3</v>
      </c>
      <c r="AO724" s="32">
        <f t="shared" si="316"/>
        <v>431.90650229550346</v>
      </c>
      <c r="AP724" s="32">
        <f t="shared" si="317"/>
        <v>95410</v>
      </c>
      <c r="AQ724" s="32">
        <f t="shared" si="318"/>
        <v>3620</v>
      </c>
      <c r="AR724" s="32">
        <f t="shared" si="319"/>
        <v>5750.05</v>
      </c>
      <c r="AS724" s="32">
        <f t="shared" si="320"/>
        <v>91358</v>
      </c>
      <c r="AT724" s="36">
        <f t="shared" si="321"/>
        <v>95410</v>
      </c>
      <c r="AU724" s="33"/>
      <c r="AV724" s="33">
        <f t="shared" si="322"/>
        <v>1</v>
      </c>
      <c r="AX724">
        <v>94978</v>
      </c>
      <c r="AY724" s="71">
        <f t="shared" si="323"/>
        <v>4.5484217397713158E-3</v>
      </c>
    </row>
    <row r="725" spans="1:51" ht="15" customHeight="1" x14ac:dyDescent="0.25">
      <c r="A725">
        <v>73</v>
      </c>
      <c r="B725">
        <v>1900</v>
      </c>
      <c r="C725" t="s">
        <v>2119</v>
      </c>
      <c r="D725" t="s">
        <v>2120</v>
      </c>
      <c r="E725" s="39" t="s">
        <v>607</v>
      </c>
      <c r="F725" s="32">
        <v>865041</v>
      </c>
      <c r="G725" s="43">
        <v>2575</v>
      </c>
      <c r="H725" s="47">
        <f t="shared" si="298"/>
        <v>3.4107772333772099</v>
      </c>
      <c r="I725">
        <v>229</v>
      </c>
      <c r="J725">
        <v>1236</v>
      </c>
      <c r="K725" s="33">
        <f t="shared" si="297"/>
        <v>18.5275</v>
      </c>
      <c r="L725" s="33">
        <v>1920</v>
      </c>
      <c r="M725" s="33">
        <v>2140</v>
      </c>
      <c r="N725" s="33">
        <v>2275</v>
      </c>
      <c r="O725" s="33">
        <v>2267</v>
      </c>
      <c r="P725" s="40">
        <v>2432</v>
      </c>
      <c r="Q725" s="43">
        <v>2388</v>
      </c>
      <c r="R725" s="40">
        <f t="shared" si="299"/>
        <v>2432</v>
      </c>
      <c r="S725" s="34">
        <f t="shared" si="300"/>
        <v>0</v>
      </c>
      <c r="T725" s="43">
        <v>57127500</v>
      </c>
      <c r="U725" s="43">
        <v>240022615</v>
      </c>
      <c r="V725" s="54">
        <f t="shared" si="301"/>
        <v>23.800882000000001</v>
      </c>
      <c r="W725" s="32">
        <v>690</v>
      </c>
      <c r="X725">
        <v>2476</v>
      </c>
      <c r="Y725">
        <f t="shared" si="302"/>
        <v>27.87</v>
      </c>
      <c r="Z725" s="46">
        <v>2787660</v>
      </c>
      <c r="AA725" s="41">
        <v>1395899</v>
      </c>
      <c r="AB725" s="33">
        <f t="shared" si="303"/>
        <v>0.42007800000000001</v>
      </c>
      <c r="AC725" s="33">
        <f t="shared" si="304"/>
        <v>0.15</v>
      </c>
      <c r="AD725" s="33" t="str">
        <f t="shared" si="305"/>
        <v/>
      </c>
      <c r="AE725" s="62">
        <f t="shared" si="306"/>
        <v>949.84924297665805</v>
      </c>
      <c r="AF725" s="62">
        <f t="shared" si="307"/>
        <v>966.17936564949991</v>
      </c>
      <c r="AG725" s="62">
        <f t="shared" si="308"/>
        <v>0</v>
      </c>
      <c r="AH725" s="62">
        <f t="shared" si="309"/>
        <v>952.29876137758436</v>
      </c>
      <c r="AI725" s="33" t="str">
        <f t="shared" si="310"/>
        <v/>
      </c>
      <c r="AJ725" s="33">
        <f t="shared" si="311"/>
        <v>1</v>
      </c>
      <c r="AK725" s="34">
        <f t="shared" si="312"/>
        <v>952.3</v>
      </c>
      <c r="AL725" s="34">
        <f t="shared" si="313"/>
        <v>1014.19</v>
      </c>
      <c r="AM725" s="32">
        <f t="shared" si="314"/>
        <v>1440505</v>
      </c>
      <c r="AN725" s="35">
        <f t="shared" si="315"/>
        <v>5.3758495219872974E-3</v>
      </c>
      <c r="AO725" s="32">
        <f t="shared" si="316"/>
        <v>3093.6078693208983</v>
      </c>
      <c r="AP725" s="32">
        <f t="shared" si="317"/>
        <v>868135</v>
      </c>
      <c r="AQ725" s="32">
        <f t="shared" si="318"/>
        <v>25750</v>
      </c>
      <c r="AR725" s="32">
        <f t="shared" si="319"/>
        <v>69794.95</v>
      </c>
      <c r="AS725" s="32">
        <f t="shared" si="320"/>
        <v>839291</v>
      </c>
      <c r="AT725" s="36">
        <f t="shared" si="321"/>
        <v>868135</v>
      </c>
      <c r="AU725" s="33"/>
      <c r="AV725" s="33">
        <f t="shared" si="322"/>
        <v>1</v>
      </c>
      <c r="AX725">
        <v>865041</v>
      </c>
      <c r="AY725" s="71">
        <f t="shared" si="323"/>
        <v>3.5767090808412551E-3</v>
      </c>
    </row>
    <row r="726" spans="1:51" ht="15" customHeight="1" x14ac:dyDescent="0.25">
      <c r="A726">
        <v>73</v>
      </c>
      <c r="B726">
        <v>2100</v>
      </c>
      <c r="C726" t="s">
        <v>2205</v>
      </c>
      <c r="D726" t="s">
        <v>2206</v>
      </c>
      <c r="E726" s="39" t="s">
        <v>649</v>
      </c>
      <c r="F726" s="32">
        <v>422188</v>
      </c>
      <c r="G726" s="43">
        <v>1506</v>
      </c>
      <c r="H726" s="47">
        <f t="shared" si="298"/>
        <v>3.1778249718646818</v>
      </c>
      <c r="I726">
        <v>171</v>
      </c>
      <c r="J726">
        <v>580</v>
      </c>
      <c r="K726" s="33">
        <f t="shared" si="297"/>
        <v>29.482799999999997</v>
      </c>
      <c r="L726" s="33">
        <v>866</v>
      </c>
      <c r="M726" s="33">
        <v>867</v>
      </c>
      <c r="N726" s="33">
        <v>965</v>
      </c>
      <c r="O726" s="33">
        <v>1213</v>
      </c>
      <c r="P726" s="40">
        <v>1422</v>
      </c>
      <c r="Q726" s="43">
        <v>1475</v>
      </c>
      <c r="R726" s="40">
        <f t="shared" si="299"/>
        <v>1475</v>
      </c>
      <c r="S726" s="34">
        <f t="shared" si="300"/>
        <v>0</v>
      </c>
      <c r="T726" s="43">
        <v>26685900</v>
      </c>
      <c r="U726" s="43">
        <v>166930355</v>
      </c>
      <c r="V726" s="54">
        <f t="shared" si="301"/>
        <v>15.986248</v>
      </c>
      <c r="W726" s="32">
        <v>246</v>
      </c>
      <c r="X726">
        <v>1336</v>
      </c>
      <c r="Y726">
        <f t="shared" si="302"/>
        <v>18.41</v>
      </c>
      <c r="Z726" s="46">
        <v>1864911</v>
      </c>
      <c r="AA726" s="41">
        <v>946969</v>
      </c>
      <c r="AB726" s="33">
        <f t="shared" si="303"/>
        <v>0.42007800000000001</v>
      </c>
      <c r="AC726" s="33" t="str">
        <f t="shared" si="304"/>
        <v/>
      </c>
      <c r="AD726" s="33" t="str">
        <f t="shared" si="305"/>
        <v/>
      </c>
      <c r="AE726" s="62">
        <f t="shared" si="306"/>
        <v>898.39544631055537</v>
      </c>
      <c r="AF726" s="62">
        <f t="shared" si="307"/>
        <v>0</v>
      </c>
      <c r="AG726" s="62">
        <f t="shared" si="308"/>
        <v>0</v>
      </c>
      <c r="AH726" s="62" t="str">
        <f t="shared" si="309"/>
        <v/>
      </c>
      <c r="AI726" s="33" t="str">
        <f t="shared" si="310"/>
        <v/>
      </c>
      <c r="AJ726" s="33" t="str">
        <f t="shared" si="311"/>
        <v/>
      </c>
      <c r="AK726" s="34">
        <f t="shared" si="312"/>
        <v>898.4</v>
      </c>
      <c r="AL726" s="34">
        <f t="shared" si="313"/>
        <v>956.79</v>
      </c>
      <c r="AM726" s="32">
        <f t="shared" si="314"/>
        <v>657518</v>
      </c>
      <c r="AN726" s="35">
        <f t="shared" si="315"/>
        <v>5.3758495219872974E-3</v>
      </c>
      <c r="AO726" s="32">
        <f t="shared" si="316"/>
        <v>1265.0986680092708</v>
      </c>
      <c r="AP726" s="32">
        <f t="shared" si="317"/>
        <v>423453</v>
      </c>
      <c r="AQ726" s="32">
        <f t="shared" si="318"/>
        <v>15060</v>
      </c>
      <c r="AR726" s="32">
        <f t="shared" si="319"/>
        <v>47348.450000000004</v>
      </c>
      <c r="AS726" s="32">
        <f t="shared" si="320"/>
        <v>407128</v>
      </c>
      <c r="AT726" s="36">
        <f t="shared" si="321"/>
        <v>423453</v>
      </c>
      <c r="AU726" s="33"/>
      <c r="AV726" s="33">
        <f t="shared" si="322"/>
        <v>1</v>
      </c>
      <c r="AX726">
        <v>422188</v>
      </c>
      <c r="AY726" s="71">
        <f t="shared" si="323"/>
        <v>2.9962954892133365E-3</v>
      </c>
    </row>
    <row r="727" spans="1:51" ht="15" customHeight="1" x14ac:dyDescent="0.25">
      <c r="A727">
        <v>73</v>
      </c>
      <c r="B727">
        <v>2200</v>
      </c>
      <c r="C727" t="s">
        <v>2219</v>
      </c>
      <c r="D727" t="s">
        <v>2220</v>
      </c>
      <c r="E727" s="39" t="s">
        <v>656</v>
      </c>
      <c r="F727" s="32">
        <v>264701</v>
      </c>
      <c r="G727" s="43">
        <v>2458</v>
      </c>
      <c r="H727" s="47">
        <f t="shared" si="298"/>
        <v>3.3905818785504351</v>
      </c>
      <c r="I727">
        <v>102</v>
      </c>
      <c r="J727">
        <v>1069</v>
      </c>
      <c r="K727" s="33">
        <f t="shared" si="297"/>
        <v>9.5416000000000007</v>
      </c>
      <c r="L727" s="33">
        <v>367</v>
      </c>
      <c r="M727" s="33">
        <v>717</v>
      </c>
      <c r="N727" s="33">
        <v>658</v>
      </c>
      <c r="O727" s="33">
        <v>1253</v>
      </c>
      <c r="P727" s="40">
        <v>2448</v>
      </c>
      <c r="Q727" s="43">
        <v>2382</v>
      </c>
      <c r="R727" s="40">
        <f t="shared" si="299"/>
        <v>2448</v>
      </c>
      <c r="S727" s="34">
        <f t="shared" si="300"/>
        <v>0</v>
      </c>
      <c r="T727" s="43">
        <v>43510932</v>
      </c>
      <c r="U727" s="43">
        <v>532115268</v>
      </c>
      <c r="V727" s="54">
        <f t="shared" si="301"/>
        <v>8.1769750000000005</v>
      </c>
      <c r="W727" s="32">
        <v>436</v>
      </c>
      <c r="X727">
        <v>2521</v>
      </c>
      <c r="Y727">
        <f t="shared" si="302"/>
        <v>17.29</v>
      </c>
      <c r="Z727" s="46">
        <v>5636581</v>
      </c>
      <c r="AA727" s="41">
        <v>2184985</v>
      </c>
      <c r="AB727" s="33">
        <f t="shared" si="303"/>
        <v>0.42007800000000001</v>
      </c>
      <c r="AC727" s="33" t="str">
        <f t="shared" si="304"/>
        <v/>
      </c>
      <c r="AD727" s="33" t="str">
        <f t="shared" si="305"/>
        <v/>
      </c>
      <c r="AE727" s="62">
        <f t="shared" si="306"/>
        <v>945.3885535885845</v>
      </c>
      <c r="AF727" s="62">
        <f t="shared" si="307"/>
        <v>0</v>
      </c>
      <c r="AG727" s="62">
        <f t="shared" si="308"/>
        <v>0</v>
      </c>
      <c r="AH727" s="62" t="str">
        <f t="shared" si="309"/>
        <v/>
      </c>
      <c r="AI727" s="33" t="str">
        <f t="shared" si="310"/>
        <v/>
      </c>
      <c r="AJ727" s="33" t="str">
        <f t="shared" si="311"/>
        <v/>
      </c>
      <c r="AK727" s="34">
        <f t="shared" si="312"/>
        <v>945.39</v>
      </c>
      <c r="AL727" s="34">
        <f t="shared" si="313"/>
        <v>1006.83</v>
      </c>
      <c r="AM727" s="32">
        <f t="shared" si="314"/>
        <v>106984</v>
      </c>
      <c r="AN727" s="35">
        <f t="shared" si="315"/>
        <v>5.3758495219872974E-3</v>
      </c>
      <c r="AO727" s="32">
        <f t="shared" si="316"/>
        <v>-847.86285905927059</v>
      </c>
      <c r="AP727" s="32">
        <f t="shared" si="317"/>
        <v>106984</v>
      </c>
      <c r="AQ727" s="32">
        <f t="shared" si="318"/>
        <v>24580</v>
      </c>
      <c r="AR727" s="32">
        <f t="shared" si="319"/>
        <v>109249.25</v>
      </c>
      <c r="AS727" s="32">
        <f t="shared" si="320"/>
        <v>240121</v>
      </c>
      <c r="AT727" s="36">
        <f t="shared" si="321"/>
        <v>240121</v>
      </c>
      <c r="AU727" s="33"/>
      <c r="AV727" s="33">
        <f t="shared" si="322"/>
        <v>1</v>
      </c>
      <c r="AX727">
        <v>264701</v>
      </c>
      <c r="AY727" s="71">
        <f t="shared" si="323"/>
        <v>-9.28594905194918E-2</v>
      </c>
    </row>
    <row r="728" spans="1:51" ht="15" customHeight="1" x14ac:dyDescent="0.25">
      <c r="A728">
        <v>73</v>
      </c>
      <c r="B728">
        <v>2300</v>
      </c>
      <c r="C728" t="s">
        <v>2227</v>
      </c>
      <c r="D728" t="s">
        <v>2228</v>
      </c>
      <c r="E728" s="39" t="s">
        <v>660</v>
      </c>
      <c r="F728" s="32">
        <v>23616</v>
      </c>
      <c r="G728" s="43">
        <v>136</v>
      </c>
      <c r="H728" s="47">
        <f t="shared" si="298"/>
        <v>2.1335389083702174</v>
      </c>
      <c r="I728">
        <v>8</v>
      </c>
      <c r="J728">
        <v>50</v>
      </c>
      <c r="K728" s="33">
        <f t="shared" si="297"/>
        <v>16</v>
      </c>
      <c r="L728" s="33">
        <v>195</v>
      </c>
      <c r="M728" s="33">
        <v>154</v>
      </c>
      <c r="N728" s="33">
        <v>141</v>
      </c>
      <c r="O728" s="33">
        <v>116</v>
      </c>
      <c r="P728" s="42">
        <v>102</v>
      </c>
      <c r="Q728" s="43">
        <v>130</v>
      </c>
      <c r="R728" s="40">
        <f t="shared" si="299"/>
        <v>195</v>
      </c>
      <c r="S728" s="34">
        <f t="shared" si="300"/>
        <v>30.26</v>
      </c>
      <c r="T728" s="43">
        <v>977000</v>
      </c>
      <c r="U728" s="43">
        <v>11388194</v>
      </c>
      <c r="V728" s="54">
        <f t="shared" si="301"/>
        <v>8.5790600000000001</v>
      </c>
      <c r="W728" s="32">
        <v>20</v>
      </c>
      <c r="X728">
        <v>96</v>
      </c>
      <c r="Y728">
        <f t="shared" si="302"/>
        <v>20.83</v>
      </c>
      <c r="Z728" s="46">
        <v>111511</v>
      </c>
      <c r="AA728" s="41">
        <v>34000</v>
      </c>
      <c r="AB728" s="33">
        <f t="shared" si="303"/>
        <v>0.42007800000000001</v>
      </c>
      <c r="AC728" s="33" t="str">
        <f t="shared" si="304"/>
        <v/>
      </c>
      <c r="AD728" s="33" t="str">
        <f t="shared" si="305"/>
        <v/>
      </c>
      <c r="AE728" s="62">
        <f t="shared" si="306"/>
        <v>667.73667346408854</v>
      </c>
      <c r="AF728" s="62">
        <f t="shared" si="307"/>
        <v>0</v>
      </c>
      <c r="AG728" s="62">
        <f t="shared" si="308"/>
        <v>0</v>
      </c>
      <c r="AH728" s="62" t="str">
        <f t="shared" si="309"/>
        <v/>
      </c>
      <c r="AI728" s="33" t="str">
        <f t="shared" si="310"/>
        <v/>
      </c>
      <c r="AJ728" s="33" t="str">
        <f t="shared" si="311"/>
        <v/>
      </c>
      <c r="AK728" s="34">
        <f t="shared" si="312"/>
        <v>667.74</v>
      </c>
      <c r="AL728" s="34">
        <f t="shared" si="313"/>
        <v>711.14</v>
      </c>
      <c r="AM728" s="32">
        <f t="shared" si="314"/>
        <v>49872</v>
      </c>
      <c r="AN728" s="35">
        <f t="shared" si="315"/>
        <v>5.3758495219872974E-3</v>
      </c>
      <c r="AO728" s="32">
        <f t="shared" si="316"/>
        <v>141.14830504929847</v>
      </c>
      <c r="AP728" s="32">
        <f t="shared" si="317"/>
        <v>23757</v>
      </c>
      <c r="AQ728" s="32">
        <f t="shared" si="318"/>
        <v>1360</v>
      </c>
      <c r="AR728" s="32">
        <f t="shared" si="319"/>
        <v>1700</v>
      </c>
      <c r="AS728" s="32">
        <f t="shared" si="320"/>
        <v>22256</v>
      </c>
      <c r="AT728" s="36">
        <f t="shared" si="321"/>
        <v>23757</v>
      </c>
      <c r="AU728" s="33"/>
      <c r="AV728" s="33">
        <f t="shared" si="322"/>
        <v>1</v>
      </c>
      <c r="AX728">
        <v>23616</v>
      </c>
      <c r="AY728" s="71">
        <f t="shared" si="323"/>
        <v>5.9705284552845532E-3</v>
      </c>
    </row>
    <row r="729" spans="1:51" ht="15" customHeight="1" x14ac:dyDescent="0.25">
      <c r="A729">
        <v>73</v>
      </c>
      <c r="B729">
        <v>2400</v>
      </c>
      <c r="C729" t="s">
        <v>2339</v>
      </c>
      <c r="D729" t="s">
        <v>2340</v>
      </c>
      <c r="E729" s="39" t="s">
        <v>716</v>
      </c>
      <c r="F729" s="32">
        <v>16383</v>
      </c>
      <c r="G729" s="43">
        <v>91</v>
      </c>
      <c r="H729" s="47">
        <f t="shared" si="298"/>
        <v>1.9590413923210936</v>
      </c>
      <c r="I729">
        <v>8</v>
      </c>
      <c r="J729">
        <v>33</v>
      </c>
      <c r="K729" s="33">
        <f t="shared" si="297"/>
        <v>24.2424</v>
      </c>
      <c r="L729" s="33">
        <v>66</v>
      </c>
      <c r="M729" s="33">
        <v>78</v>
      </c>
      <c r="N729" s="33">
        <v>81</v>
      </c>
      <c r="O729" s="33">
        <v>90</v>
      </c>
      <c r="P729" s="42">
        <v>86</v>
      </c>
      <c r="Q729" s="43">
        <v>91</v>
      </c>
      <c r="R729" s="40">
        <f t="shared" si="299"/>
        <v>91</v>
      </c>
      <c r="S729" s="34">
        <f t="shared" si="300"/>
        <v>0</v>
      </c>
      <c r="T729" s="43">
        <v>179500</v>
      </c>
      <c r="U729" s="43">
        <v>7174948</v>
      </c>
      <c r="V729" s="54">
        <f t="shared" si="301"/>
        <v>2.50176</v>
      </c>
      <c r="W729" s="32">
        <v>9</v>
      </c>
      <c r="X729">
        <v>55</v>
      </c>
      <c r="Y729">
        <f t="shared" si="302"/>
        <v>16.36</v>
      </c>
      <c r="Z729" s="46">
        <v>67861</v>
      </c>
      <c r="AA729" s="41">
        <v>2665</v>
      </c>
      <c r="AB729" s="33">
        <f t="shared" si="303"/>
        <v>0.42007800000000001</v>
      </c>
      <c r="AC729" s="33" t="str">
        <f t="shared" si="304"/>
        <v/>
      </c>
      <c r="AD729" s="33" t="str">
        <f t="shared" si="305"/>
        <v/>
      </c>
      <c r="AE729" s="62">
        <f t="shared" si="306"/>
        <v>629.19418561170619</v>
      </c>
      <c r="AF729" s="62">
        <f t="shared" si="307"/>
        <v>0</v>
      </c>
      <c r="AG729" s="62">
        <f t="shared" si="308"/>
        <v>0</v>
      </c>
      <c r="AH729" s="62" t="str">
        <f t="shared" si="309"/>
        <v/>
      </c>
      <c r="AI729" s="33" t="str">
        <f t="shared" si="310"/>
        <v/>
      </c>
      <c r="AJ729" s="33" t="str">
        <f t="shared" si="311"/>
        <v/>
      </c>
      <c r="AK729" s="34">
        <f t="shared" si="312"/>
        <v>629.19000000000005</v>
      </c>
      <c r="AL729" s="34">
        <f t="shared" si="313"/>
        <v>670.08</v>
      </c>
      <c r="AM729" s="32">
        <f t="shared" si="314"/>
        <v>32470</v>
      </c>
      <c r="AN729" s="35">
        <f t="shared" si="315"/>
        <v>5.3758495219872974E-3</v>
      </c>
      <c r="AO729" s="32">
        <f t="shared" si="316"/>
        <v>86.481291260209659</v>
      </c>
      <c r="AP729" s="32">
        <f t="shared" si="317"/>
        <v>16469</v>
      </c>
      <c r="AQ729" s="32">
        <f t="shared" si="318"/>
        <v>910</v>
      </c>
      <c r="AR729" s="32">
        <f t="shared" si="319"/>
        <v>133.25</v>
      </c>
      <c r="AS729" s="32">
        <f t="shared" si="320"/>
        <v>16250</v>
      </c>
      <c r="AT729" s="36">
        <f t="shared" si="321"/>
        <v>16469</v>
      </c>
      <c r="AU729" s="33"/>
      <c r="AV729" s="33">
        <f t="shared" si="322"/>
        <v>1</v>
      </c>
      <c r="AX729">
        <v>16383</v>
      </c>
      <c r="AY729" s="71">
        <f t="shared" si="323"/>
        <v>5.2493438320209973E-3</v>
      </c>
    </row>
    <row r="730" spans="1:51" ht="15" customHeight="1" x14ac:dyDescent="0.25">
      <c r="A730">
        <v>73</v>
      </c>
      <c r="B730">
        <v>2600</v>
      </c>
      <c r="C730" t="s">
        <v>2355</v>
      </c>
      <c r="D730" t="s">
        <v>2356</v>
      </c>
      <c r="E730" s="39" t="s">
        <v>724</v>
      </c>
      <c r="F730" s="32">
        <v>1496957</v>
      </c>
      <c r="G730" s="43">
        <v>7169</v>
      </c>
      <c r="H730" s="47">
        <f t="shared" si="298"/>
        <v>3.8554585803860362</v>
      </c>
      <c r="I730">
        <v>158</v>
      </c>
      <c r="J730">
        <v>2291</v>
      </c>
      <c r="K730" s="33">
        <f t="shared" si="297"/>
        <v>6.8966000000000003</v>
      </c>
      <c r="L730" s="33">
        <v>1786</v>
      </c>
      <c r="M730" s="33">
        <v>2994</v>
      </c>
      <c r="N730" s="33">
        <v>3294</v>
      </c>
      <c r="O730" s="33">
        <v>4681</v>
      </c>
      <c r="P730" s="40">
        <v>6534</v>
      </c>
      <c r="Q730" s="43">
        <v>7029</v>
      </c>
      <c r="R730" s="40">
        <f t="shared" si="299"/>
        <v>7029</v>
      </c>
      <c r="S730" s="34">
        <f t="shared" si="300"/>
        <v>0</v>
      </c>
      <c r="T730" s="43">
        <v>159841263</v>
      </c>
      <c r="U730" s="43">
        <v>723023379</v>
      </c>
      <c r="V730" s="54">
        <f t="shared" si="301"/>
        <v>22.107344000000001</v>
      </c>
      <c r="W730" s="32">
        <v>619</v>
      </c>
      <c r="X730">
        <v>7024</v>
      </c>
      <c r="Y730">
        <f t="shared" si="302"/>
        <v>8.81</v>
      </c>
      <c r="Z730" s="46">
        <v>8495923</v>
      </c>
      <c r="AA730" s="41">
        <v>4658300</v>
      </c>
      <c r="AB730" s="33">
        <f t="shared" si="303"/>
        <v>0.42007800000000001</v>
      </c>
      <c r="AC730" s="33" t="str">
        <f t="shared" si="304"/>
        <v/>
      </c>
      <c r="AD730" s="33" t="str">
        <f t="shared" si="305"/>
        <v/>
      </c>
      <c r="AE730" s="62">
        <f t="shared" si="306"/>
        <v>0</v>
      </c>
      <c r="AF730" s="62">
        <f t="shared" si="307"/>
        <v>859.05782823399989</v>
      </c>
      <c r="AG730" s="62">
        <f t="shared" si="308"/>
        <v>0</v>
      </c>
      <c r="AH730" s="62" t="str">
        <f t="shared" si="309"/>
        <v/>
      </c>
      <c r="AI730" s="33" t="str">
        <f t="shared" si="310"/>
        <v/>
      </c>
      <c r="AJ730" s="33" t="str">
        <f t="shared" si="311"/>
        <v/>
      </c>
      <c r="AK730" s="34">
        <f t="shared" si="312"/>
        <v>859.06</v>
      </c>
      <c r="AL730" s="34">
        <f t="shared" si="313"/>
        <v>914.89</v>
      </c>
      <c r="AM730" s="32">
        <f t="shared" si="314"/>
        <v>2989896</v>
      </c>
      <c r="AN730" s="35">
        <f t="shared" si="315"/>
        <v>5.3758495219872974E-3</v>
      </c>
      <c r="AO730" s="32">
        <f t="shared" si="316"/>
        <v>8025.8154095061936</v>
      </c>
      <c r="AP730" s="32">
        <f t="shared" si="317"/>
        <v>1504983</v>
      </c>
      <c r="AQ730" s="32">
        <f t="shared" si="318"/>
        <v>71690</v>
      </c>
      <c r="AR730" s="32">
        <f t="shared" si="319"/>
        <v>232915</v>
      </c>
      <c r="AS730" s="32">
        <f t="shared" si="320"/>
        <v>1425267</v>
      </c>
      <c r="AT730" s="36">
        <f t="shared" si="321"/>
        <v>1504983</v>
      </c>
      <c r="AU730" s="33"/>
      <c r="AV730" s="33">
        <f t="shared" si="322"/>
        <v>1</v>
      </c>
      <c r="AX730">
        <v>1496957</v>
      </c>
      <c r="AY730" s="71">
        <f t="shared" si="323"/>
        <v>5.3615434511478949E-3</v>
      </c>
    </row>
    <row r="731" spans="1:51" ht="15" customHeight="1" x14ac:dyDescent="0.25">
      <c r="A731">
        <v>73</v>
      </c>
      <c r="B731">
        <v>2700</v>
      </c>
      <c r="C731" t="s">
        <v>2359</v>
      </c>
      <c r="D731" t="s">
        <v>2360</v>
      </c>
      <c r="E731" s="39" t="s">
        <v>726</v>
      </c>
      <c r="F731" s="32">
        <v>54953</v>
      </c>
      <c r="G731" s="43">
        <v>316</v>
      </c>
      <c r="H731" s="47">
        <f t="shared" si="298"/>
        <v>2.4996870826184039</v>
      </c>
      <c r="I731">
        <v>17</v>
      </c>
      <c r="J731">
        <v>142</v>
      </c>
      <c r="K731" s="33">
        <f t="shared" si="297"/>
        <v>11.9718</v>
      </c>
      <c r="L731" s="33">
        <v>188</v>
      </c>
      <c r="M731" s="33">
        <v>220</v>
      </c>
      <c r="N731" s="33">
        <v>274</v>
      </c>
      <c r="O731" s="33">
        <v>278</v>
      </c>
      <c r="P731" s="42">
        <v>308</v>
      </c>
      <c r="Q731" s="43">
        <v>312</v>
      </c>
      <c r="R731" s="40">
        <f t="shared" si="299"/>
        <v>312</v>
      </c>
      <c r="S731" s="34">
        <f t="shared" si="300"/>
        <v>0</v>
      </c>
      <c r="T731" s="43">
        <v>8943500</v>
      </c>
      <c r="U731" s="43">
        <v>37998328</v>
      </c>
      <c r="V731" s="54">
        <f t="shared" si="301"/>
        <v>23.536562</v>
      </c>
      <c r="W731" s="32">
        <v>55</v>
      </c>
      <c r="X731">
        <v>322</v>
      </c>
      <c r="Y731">
        <f t="shared" si="302"/>
        <v>17.079999999999998</v>
      </c>
      <c r="Z731" s="46">
        <v>436604</v>
      </c>
      <c r="AA731" s="41">
        <v>260001</v>
      </c>
      <c r="AB731" s="33">
        <f t="shared" si="303"/>
        <v>0.42007800000000001</v>
      </c>
      <c r="AC731" s="33" t="str">
        <f t="shared" si="304"/>
        <v/>
      </c>
      <c r="AD731" s="33" t="str">
        <f t="shared" si="305"/>
        <v/>
      </c>
      <c r="AE731" s="62">
        <f t="shared" si="306"/>
        <v>748.61038374750524</v>
      </c>
      <c r="AF731" s="62">
        <f t="shared" si="307"/>
        <v>0</v>
      </c>
      <c r="AG731" s="62">
        <f t="shared" si="308"/>
        <v>0</v>
      </c>
      <c r="AH731" s="62" t="str">
        <f t="shared" si="309"/>
        <v/>
      </c>
      <c r="AI731" s="33" t="str">
        <f t="shared" si="310"/>
        <v/>
      </c>
      <c r="AJ731" s="33" t="str">
        <f t="shared" si="311"/>
        <v/>
      </c>
      <c r="AK731" s="34">
        <f t="shared" si="312"/>
        <v>748.61</v>
      </c>
      <c r="AL731" s="34">
        <f t="shared" si="313"/>
        <v>797.26</v>
      </c>
      <c r="AM731" s="32">
        <f t="shared" si="314"/>
        <v>68526</v>
      </c>
      <c r="AN731" s="35">
        <f t="shared" si="315"/>
        <v>5.3758495219872974E-3</v>
      </c>
      <c r="AO731" s="32">
        <f t="shared" si="316"/>
        <v>72.966405561933584</v>
      </c>
      <c r="AP731" s="32">
        <f t="shared" si="317"/>
        <v>55026</v>
      </c>
      <c r="AQ731" s="32">
        <f t="shared" si="318"/>
        <v>3160</v>
      </c>
      <c r="AR731" s="32">
        <f t="shared" si="319"/>
        <v>13000.050000000001</v>
      </c>
      <c r="AS731" s="32">
        <f t="shared" si="320"/>
        <v>51793</v>
      </c>
      <c r="AT731" s="36">
        <f t="shared" si="321"/>
        <v>55026</v>
      </c>
      <c r="AU731" s="33"/>
      <c r="AV731" s="33">
        <f t="shared" si="322"/>
        <v>1</v>
      </c>
      <c r="AX731">
        <v>54953</v>
      </c>
      <c r="AY731" s="71">
        <f t="shared" si="323"/>
        <v>1.3284079122158935E-3</v>
      </c>
    </row>
    <row r="732" spans="1:51" ht="15" customHeight="1" x14ac:dyDescent="0.25">
      <c r="A732">
        <v>73</v>
      </c>
      <c r="B732">
        <v>2800</v>
      </c>
      <c r="C732" t="s">
        <v>2371</v>
      </c>
      <c r="D732" t="s">
        <v>2372</v>
      </c>
      <c r="E732" s="39" t="s">
        <v>732</v>
      </c>
      <c r="F732" s="32">
        <v>0</v>
      </c>
      <c r="G732" s="43">
        <v>59</v>
      </c>
      <c r="H732" s="47">
        <f t="shared" si="298"/>
        <v>1.7708520116421442</v>
      </c>
      <c r="I732">
        <v>2</v>
      </c>
      <c r="J732">
        <v>27</v>
      </c>
      <c r="K732" s="33">
        <f t="shared" si="297"/>
        <v>7.4074</v>
      </c>
      <c r="L732" s="33">
        <v>93</v>
      </c>
      <c r="M732" s="33">
        <v>77</v>
      </c>
      <c r="N732" s="33">
        <v>75</v>
      </c>
      <c r="O732" s="33">
        <v>44</v>
      </c>
      <c r="P732" s="42">
        <v>68</v>
      </c>
      <c r="Q732" s="43">
        <v>58</v>
      </c>
      <c r="R732" s="40">
        <f t="shared" si="299"/>
        <v>93</v>
      </c>
      <c r="S732" s="34">
        <f t="shared" si="300"/>
        <v>36.56</v>
      </c>
      <c r="T732" s="43">
        <v>2766800</v>
      </c>
      <c r="U732" s="43">
        <v>10397377</v>
      </c>
      <c r="V732" s="54">
        <f t="shared" si="301"/>
        <v>26.610558000000001</v>
      </c>
      <c r="W732" s="32">
        <v>10</v>
      </c>
      <c r="X732">
        <v>52</v>
      </c>
      <c r="Y732">
        <f t="shared" si="302"/>
        <v>19.23</v>
      </c>
      <c r="Z732" s="46">
        <v>100468</v>
      </c>
      <c r="AA732" s="41">
        <v>22759</v>
      </c>
      <c r="AB732" s="33">
        <f t="shared" si="303"/>
        <v>0.42007800000000001</v>
      </c>
      <c r="AC732" s="33" t="str">
        <f t="shared" si="304"/>
        <v/>
      </c>
      <c r="AD732" s="33" t="str">
        <f t="shared" si="305"/>
        <v/>
      </c>
      <c r="AE732" s="62">
        <f t="shared" si="306"/>
        <v>587.6274797754819</v>
      </c>
      <c r="AF732" s="62">
        <f t="shared" si="307"/>
        <v>0</v>
      </c>
      <c r="AG732" s="62">
        <f t="shared" si="308"/>
        <v>0</v>
      </c>
      <c r="AH732" s="62" t="str">
        <f t="shared" si="309"/>
        <v/>
      </c>
      <c r="AI732" s="33" t="str">
        <f t="shared" si="310"/>
        <v/>
      </c>
      <c r="AJ732" s="33" t="str">
        <f t="shared" si="311"/>
        <v/>
      </c>
      <c r="AK732" s="34">
        <f t="shared" si="312"/>
        <v>587.63</v>
      </c>
      <c r="AL732" s="34">
        <f t="shared" si="313"/>
        <v>625.82000000000005</v>
      </c>
      <c r="AM732" s="32">
        <f t="shared" si="314"/>
        <v>0</v>
      </c>
      <c r="AN732" s="35">
        <f t="shared" si="315"/>
        <v>5.3758495219872974E-3</v>
      </c>
      <c r="AO732" s="32">
        <f t="shared" si="316"/>
        <v>0</v>
      </c>
      <c r="AP732" s="32">
        <f t="shared" si="317"/>
        <v>0</v>
      </c>
      <c r="AQ732" s="32">
        <f t="shared" si="318"/>
        <v>590</v>
      </c>
      <c r="AR732" s="32">
        <f t="shared" si="319"/>
        <v>1137.95</v>
      </c>
      <c r="AS732" s="32">
        <f t="shared" si="320"/>
        <v>-590</v>
      </c>
      <c r="AT732" s="36">
        <f t="shared" si="321"/>
        <v>0</v>
      </c>
      <c r="AU732" s="33"/>
      <c r="AV732" s="33">
        <f t="shared" si="322"/>
        <v>0</v>
      </c>
      <c r="AX732">
        <v>0</v>
      </c>
      <c r="AY732" s="71" t="e">
        <f t="shared" si="323"/>
        <v>#DIV/0!</v>
      </c>
    </row>
    <row r="733" spans="1:51" ht="15" customHeight="1" x14ac:dyDescent="0.25">
      <c r="A733">
        <v>73</v>
      </c>
      <c r="B733">
        <v>2900</v>
      </c>
      <c r="C733" t="s">
        <v>2373</v>
      </c>
      <c r="D733" t="s">
        <v>2374</v>
      </c>
      <c r="E733" s="39" t="s">
        <v>733</v>
      </c>
      <c r="F733" s="32">
        <v>216299</v>
      </c>
      <c r="G733" s="43">
        <v>809</v>
      </c>
      <c r="H733" s="47">
        <f t="shared" si="298"/>
        <v>2.9079485216122722</v>
      </c>
      <c r="I733">
        <v>32</v>
      </c>
      <c r="J733">
        <v>285</v>
      </c>
      <c r="K733" s="33">
        <f t="shared" si="297"/>
        <v>11.228100000000001</v>
      </c>
      <c r="L733" s="33">
        <v>331</v>
      </c>
      <c r="M733" s="33">
        <v>453</v>
      </c>
      <c r="N733" s="33">
        <v>607</v>
      </c>
      <c r="O733" s="33">
        <v>860</v>
      </c>
      <c r="P733" s="42">
        <v>851</v>
      </c>
      <c r="Q733" s="43">
        <v>797</v>
      </c>
      <c r="R733" s="40">
        <f t="shared" si="299"/>
        <v>860</v>
      </c>
      <c r="S733" s="34">
        <f t="shared" si="300"/>
        <v>5.93</v>
      </c>
      <c r="T733" s="43">
        <v>4446400</v>
      </c>
      <c r="U733" s="43">
        <v>104457902</v>
      </c>
      <c r="V733" s="54">
        <f t="shared" si="301"/>
        <v>4.2566430000000004</v>
      </c>
      <c r="W733" s="32">
        <v>95</v>
      </c>
      <c r="X733">
        <v>672</v>
      </c>
      <c r="Y733">
        <f t="shared" si="302"/>
        <v>14.14</v>
      </c>
      <c r="Z733" s="46">
        <v>1077527</v>
      </c>
      <c r="AA733" s="41">
        <v>293879</v>
      </c>
      <c r="AB733" s="33">
        <f t="shared" si="303"/>
        <v>0.42007800000000001</v>
      </c>
      <c r="AC733" s="33" t="str">
        <f t="shared" si="304"/>
        <v/>
      </c>
      <c r="AD733" s="33" t="str">
        <f t="shared" si="305"/>
        <v/>
      </c>
      <c r="AE733" s="62">
        <f t="shared" si="306"/>
        <v>838.78594560815384</v>
      </c>
      <c r="AF733" s="62">
        <f t="shared" si="307"/>
        <v>0</v>
      </c>
      <c r="AG733" s="62">
        <f t="shared" si="308"/>
        <v>0</v>
      </c>
      <c r="AH733" s="62" t="str">
        <f t="shared" si="309"/>
        <v/>
      </c>
      <c r="AI733" s="33" t="str">
        <f t="shared" si="310"/>
        <v/>
      </c>
      <c r="AJ733" s="33" t="str">
        <f t="shared" si="311"/>
        <v/>
      </c>
      <c r="AK733" s="34">
        <f t="shared" si="312"/>
        <v>838.79</v>
      </c>
      <c r="AL733" s="34">
        <f t="shared" si="313"/>
        <v>893.31</v>
      </c>
      <c r="AM733" s="32">
        <f t="shared" si="314"/>
        <v>270042</v>
      </c>
      <c r="AN733" s="35">
        <f t="shared" si="315"/>
        <v>5.3758495219872974E-3</v>
      </c>
      <c r="AO733" s="32">
        <f t="shared" si="316"/>
        <v>288.91428086016333</v>
      </c>
      <c r="AP733" s="32">
        <f t="shared" si="317"/>
        <v>216588</v>
      </c>
      <c r="AQ733" s="32">
        <f t="shared" si="318"/>
        <v>8090</v>
      </c>
      <c r="AR733" s="32">
        <f t="shared" si="319"/>
        <v>14693.95</v>
      </c>
      <c r="AS733" s="32">
        <f t="shared" si="320"/>
        <v>208209</v>
      </c>
      <c r="AT733" s="36">
        <f t="shared" si="321"/>
        <v>216588</v>
      </c>
      <c r="AU733" s="33"/>
      <c r="AV733" s="33">
        <f t="shared" si="322"/>
        <v>1</v>
      </c>
      <c r="AX733">
        <v>216299</v>
      </c>
      <c r="AY733" s="71">
        <f t="shared" si="323"/>
        <v>1.3361134355683567E-3</v>
      </c>
    </row>
    <row r="734" spans="1:51" ht="15" customHeight="1" x14ac:dyDescent="0.25">
      <c r="A734">
        <v>73</v>
      </c>
      <c r="B734">
        <v>3100</v>
      </c>
      <c r="C734" t="s">
        <v>2275</v>
      </c>
      <c r="D734" t="s">
        <v>2276</v>
      </c>
      <c r="E734" s="39" t="s">
        <v>684</v>
      </c>
      <c r="F734" s="32">
        <v>1437302</v>
      </c>
      <c r="G734" s="43">
        <v>4657</v>
      </c>
      <c r="H734" s="47">
        <f t="shared" si="298"/>
        <v>3.6681062379327312</v>
      </c>
      <c r="I734">
        <v>487</v>
      </c>
      <c r="J734">
        <v>2193</v>
      </c>
      <c r="K734" s="33">
        <f t="shared" si="297"/>
        <v>22.207000000000001</v>
      </c>
      <c r="L734" s="33">
        <v>3750</v>
      </c>
      <c r="M734" s="33">
        <v>3709</v>
      </c>
      <c r="N734" s="33">
        <v>3581</v>
      </c>
      <c r="O734" s="33">
        <v>3930</v>
      </c>
      <c r="P734" s="40">
        <v>4317</v>
      </c>
      <c r="Q734" s="43">
        <v>4555</v>
      </c>
      <c r="R734" s="40">
        <f t="shared" si="299"/>
        <v>4555</v>
      </c>
      <c r="S734" s="34">
        <f t="shared" si="300"/>
        <v>0</v>
      </c>
      <c r="T734" s="43">
        <v>112432100</v>
      </c>
      <c r="U734" s="43">
        <v>512413146</v>
      </c>
      <c r="V734" s="54">
        <f t="shared" si="301"/>
        <v>21.941689</v>
      </c>
      <c r="W734" s="32">
        <v>1020</v>
      </c>
      <c r="X734">
        <v>4589</v>
      </c>
      <c r="Y734">
        <f t="shared" si="302"/>
        <v>22.23</v>
      </c>
      <c r="Z734" s="46">
        <v>5983132</v>
      </c>
      <c r="AA734" s="41">
        <v>2684241</v>
      </c>
      <c r="AB734" s="33">
        <f t="shared" si="303"/>
        <v>0.42007800000000001</v>
      </c>
      <c r="AC734" s="33" t="str">
        <f t="shared" si="304"/>
        <v/>
      </c>
      <c r="AD734" s="33" t="str">
        <f t="shared" si="305"/>
        <v/>
      </c>
      <c r="AE734" s="62">
        <f t="shared" si="306"/>
        <v>0</v>
      </c>
      <c r="AF734" s="62">
        <f t="shared" si="307"/>
        <v>974.68794310524993</v>
      </c>
      <c r="AG734" s="62">
        <f t="shared" si="308"/>
        <v>0</v>
      </c>
      <c r="AH734" s="62" t="str">
        <f t="shared" si="309"/>
        <v/>
      </c>
      <c r="AI734" s="33" t="str">
        <f t="shared" si="310"/>
        <v/>
      </c>
      <c r="AJ734" s="33" t="str">
        <f t="shared" si="311"/>
        <v/>
      </c>
      <c r="AK734" s="34">
        <f t="shared" si="312"/>
        <v>974.69</v>
      </c>
      <c r="AL734" s="34">
        <f t="shared" si="313"/>
        <v>1038.04</v>
      </c>
      <c r="AM734" s="32">
        <f t="shared" si="314"/>
        <v>2320770</v>
      </c>
      <c r="AN734" s="35">
        <f t="shared" si="315"/>
        <v>5.3758495219872974E-3</v>
      </c>
      <c r="AO734" s="32">
        <f t="shared" si="316"/>
        <v>4749.3910254910734</v>
      </c>
      <c r="AP734" s="32">
        <f t="shared" si="317"/>
        <v>1442051</v>
      </c>
      <c r="AQ734" s="32">
        <f t="shared" si="318"/>
        <v>46570</v>
      </c>
      <c r="AR734" s="32">
        <f t="shared" si="319"/>
        <v>134212.05000000002</v>
      </c>
      <c r="AS734" s="32">
        <f t="shared" si="320"/>
        <v>1390732</v>
      </c>
      <c r="AT734" s="36">
        <f t="shared" si="321"/>
        <v>1442051</v>
      </c>
      <c r="AU734" s="33"/>
      <c r="AV734" s="33">
        <f t="shared" si="322"/>
        <v>1</v>
      </c>
      <c r="AX734">
        <v>1437302</v>
      </c>
      <c r="AY734" s="71">
        <f t="shared" si="323"/>
        <v>3.3041072787764855E-3</v>
      </c>
    </row>
    <row r="735" spans="1:51" ht="15" customHeight="1" x14ac:dyDescent="0.25">
      <c r="A735">
        <v>73</v>
      </c>
      <c r="B735">
        <v>3200</v>
      </c>
      <c r="C735" t="s">
        <v>2327</v>
      </c>
      <c r="D735" t="s">
        <v>2328</v>
      </c>
      <c r="E735" s="39" t="s">
        <v>710</v>
      </c>
      <c r="F735" s="32">
        <v>10061</v>
      </c>
      <c r="G735" s="43">
        <v>63</v>
      </c>
      <c r="H735" s="47">
        <f t="shared" si="298"/>
        <v>1.7993405494535817</v>
      </c>
      <c r="I735">
        <v>11</v>
      </c>
      <c r="J735">
        <v>52</v>
      </c>
      <c r="K735" s="33">
        <f t="shared" si="297"/>
        <v>21.1538</v>
      </c>
      <c r="L735" s="33">
        <v>90</v>
      </c>
      <c r="M735" s="33">
        <v>94</v>
      </c>
      <c r="N735" s="33">
        <v>77</v>
      </c>
      <c r="O735" s="33">
        <v>55</v>
      </c>
      <c r="P735" s="42">
        <v>85</v>
      </c>
      <c r="Q735" s="43">
        <v>68</v>
      </c>
      <c r="R735" s="40">
        <f t="shared" si="299"/>
        <v>94</v>
      </c>
      <c r="S735" s="34">
        <f t="shared" si="300"/>
        <v>32.979999999999997</v>
      </c>
      <c r="T735" s="43">
        <v>262900</v>
      </c>
      <c r="U735" s="43">
        <v>8529496</v>
      </c>
      <c r="V735" s="54">
        <f t="shared" si="301"/>
        <v>3.0822449999999999</v>
      </c>
      <c r="W735" s="32">
        <v>20</v>
      </c>
      <c r="X735">
        <v>97</v>
      </c>
      <c r="Y735">
        <f t="shared" si="302"/>
        <v>20.62</v>
      </c>
      <c r="Z735" s="46">
        <v>76521</v>
      </c>
      <c r="AA735" s="41">
        <v>18150</v>
      </c>
      <c r="AB735" s="33">
        <f t="shared" si="303"/>
        <v>0.42007800000000001</v>
      </c>
      <c r="AC735" s="33" t="str">
        <f t="shared" si="304"/>
        <v/>
      </c>
      <c r="AD735" s="33" t="str">
        <f t="shared" si="305"/>
        <v/>
      </c>
      <c r="AE735" s="62">
        <f t="shared" si="306"/>
        <v>593.91994254165877</v>
      </c>
      <c r="AF735" s="62">
        <f t="shared" si="307"/>
        <v>0</v>
      </c>
      <c r="AG735" s="62">
        <f t="shared" si="308"/>
        <v>0</v>
      </c>
      <c r="AH735" s="62" t="str">
        <f t="shared" si="309"/>
        <v/>
      </c>
      <c r="AI735" s="33" t="str">
        <f t="shared" si="310"/>
        <v/>
      </c>
      <c r="AJ735" s="33" t="str">
        <f t="shared" si="311"/>
        <v/>
      </c>
      <c r="AK735" s="34">
        <f t="shared" si="312"/>
        <v>593.91999999999996</v>
      </c>
      <c r="AL735" s="34">
        <f t="shared" si="313"/>
        <v>632.52</v>
      </c>
      <c r="AM735" s="32">
        <f t="shared" si="314"/>
        <v>7704</v>
      </c>
      <c r="AN735" s="35">
        <f t="shared" si="315"/>
        <v>5.3758495219872974E-3</v>
      </c>
      <c r="AO735" s="32">
        <f t="shared" si="316"/>
        <v>-12.67087732332406</v>
      </c>
      <c r="AP735" s="32">
        <f t="shared" si="317"/>
        <v>7704</v>
      </c>
      <c r="AQ735" s="32">
        <f t="shared" si="318"/>
        <v>630</v>
      </c>
      <c r="AR735" s="32">
        <f t="shared" si="319"/>
        <v>907.5</v>
      </c>
      <c r="AS735" s="32">
        <f t="shared" si="320"/>
        <v>9431</v>
      </c>
      <c r="AT735" s="36">
        <f t="shared" si="321"/>
        <v>9431</v>
      </c>
      <c r="AU735" s="33"/>
      <c r="AV735" s="33">
        <f t="shared" si="322"/>
        <v>1</v>
      </c>
      <c r="AX735">
        <v>10061</v>
      </c>
      <c r="AY735" s="71">
        <f t="shared" si="323"/>
        <v>-6.2618030016896933E-2</v>
      </c>
    </row>
    <row r="736" spans="1:51" ht="15" customHeight="1" x14ac:dyDescent="0.25">
      <c r="A736">
        <v>73</v>
      </c>
      <c r="B736">
        <v>3300</v>
      </c>
      <c r="C736" t="s">
        <v>2493</v>
      </c>
      <c r="D736" t="s">
        <v>2494</v>
      </c>
      <c r="E736" s="39" t="s">
        <v>793</v>
      </c>
      <c r="F736" s="32">
        <v>503820</v>
      </c>
      <c r="G736" s="43">
        <v>8459</v>
      </c>
      <c r="H736" s="47">
        <f t="shared" si="298"/>
        <v>3.9273190249596559</v>
      </c>
      <c r="I736">
        <v>280</v>
      </c>
      <c r="J736">
        <v>3712</v>
      </c>
      <c r="K736" s="33">
        <f t="shared" si="297"/>
        <v>7.5430999999999999</v>
      </c>
      <c r="L736" s="33">
        <v>2824</v>
      </c>
      <c r="M736" s="33">
        <v>3496</v>
      </c>
      <c r="N736" s="33">
        <v>5020</v>
      </c>
      <c r="O736" s="33">
        <v>6568</v>
      </c>
      <c r="P736" s="40">
        <v>6715</v>
      </c>
      <c r="Q736" s="43">
        <v>8341</v>
      </c>
      <c r="R736" s="40">
        <f t="shared" si="299"/>
        <v>8341</v>
      </c>
      <c r="S736" s="34">
        <f t="shared" si="300"/>
        <v>0</v>
      </c>
      <c r="T736" s="43">
        <v>469672400</v>
      </c>
      <c r="U736" s="43">
        <v>985344998</v>
      </c>
      <c r="V736" s="54">
        <f t="shared" si="301"/>
        <v>47.665782</v>
      </c>
      <c r="W736" s="32">
        <v>1642</v>
      </c>
      <c r="X736">
        <v>8341</v>
      </c>
      <c r="Y736">
        <f t="shared" si="302"/>
        <v>19.690000000000001</v>
      </c>
      <c r="Z736" s="46">
        <v>14848176</v>
      </c>
      <c r="AA736" s="41">
        <v>11927822</v>
      </c>
      <c r="AB736" s="33">
        <f t="shared" si="303"/>
        <v>0.42007800000000001</v>
      </c>
      <c r="AC736" s="33" t="str">
        <f t="shared" si="304"/>
        <v/>
      </c>
      <c r="AD736" s="33" t="str">
        <f t="shared" si="305"/>
        <v/>
      </c>
      <c r="AE736" s="62">
        <f t="shared" si="306"/>
        <v>0</v>
      </c>
      <c r="AF736" s="62">
        <f t="shared" si="307"/>
        <v>1134.8637331544999</v>
      </c>
      <c r="AG736" s="62">
        <f t="shared" si="308"/>
        <v>0</v>
      </c>
      <c r="AH736" s="62" t="str">
        <f t="shared" si="309"/>
        <v/>
      </c>
      <c r="AI736" s="33" t="str">
        <f t="shared" si="310"/>
        <v/>
      </c>
      <c r="AJ736" s="33" t="str">
        <f t="shared" si="311"/>
        <v/>
      </c>
      <c r="AK736" s="34">
        <f t="shared" si="312"/>
        <v>1134.8599999999999</v>
      </c>
      <c r="AL736" s="34">
        <f t="shared" si="313"/>
        <v>1208.6199999999999</v>
      </c>
      <c r="AM736" s="32">
        <f t="shared" si="314"/>
        <v>3986325</v>
      </c>
      <c r="AN736" s="35">
        <f t="shared" si="315"/>
        <v>5.3758495219872974E-3</v>
      </c>
      <c r="AO736" s="32">
        <f t="shared" si="316"/>
        <v>18721.422839568375</v>
      </c>
      <c r="AP736" s="32">
        <f t="shared" si="317"/>
        <v>522541</v>
      </c>
      <c r="AQ736" s="32">
        <f t="shared" si="318"/>
        <v>84590</v>
      </c>
      <c r="AR736" s="32">
        <f t="shared" si="319"/>
        <v>596391.1</v>
      </c>
      <c r="AS736" s="32">
        <f t="shared" si="320"/>
        <v>419230</v>
      </c>
      <c r="AT736" s="36">
        <f t="shared" si="321"/>
        <v>522541</v>
      </c>
      <c r="AU736" s="33"/>
      <c r="AV736" s="33">
        <f t="shared" si="322"/>
        <v>1</v>
      </c>
      <c r="AX736">
        <v>503820</v>
      </c>
      <c r="AY736" s="71">
        <f t="shared" si="323"/>
        <v>3.7158112024135603E-2</v>
      </c>
    </row>
    <row r="737" spans="1:51" ht="15" customHeight="1" x14ac:dyDescent="0.25">
      <c r="A737">
        <v>73</v>
      </c>
      <c r="B737">
        <v>3400</v>
      </c>
      <c r="C737" t="s">
        <v>2341</v>
      </c>
      <c r="D737" t="s">
        <v>2342</v>
      </c>
      <c r="E737" s="39" t="s">
        <v>717</v>
      </c>
      <c r="F737" s="32">
        <v>56303</v>
      </c>
      <c r="G737" s="43">
        <v>3747</v>
      </c>
      <c r="H737" s="47">
        <f t="shared" si="298"/>
        <v>3.5736836930937979</v>
      </c>
      <c r="I737">
        <v>35</v>
      </c>
      <c r="J737">
        <v>1200</v>
      </c>
      <c r="K737" s="33">
        <f t="shared" si="297"/>
        <v>2.9166999999999996</v>
      </c>
      <c r="L737" s="33">
        <v>1584</v>
      </c>
      <c r="M737" s="33">
        <v>2169</v>
      </c>
      <c r="N737" s="33">
        <v>2657</v>
      </c>
      <c r="O737" s="33">
        <v>3065</v>
      </c>
      <c r="P737" s="40">
        <v>3317</v>
      </c>
      <c r="Q737" s="43">
        <v>3497</v>
      </c>
      <c r="R737" s="40">
        <f t="shared" si="299"/>
        <v>3497</v>
      </c>
      <c r="S737" s="34">
        <f t="shared" si="300"/>
        <v>0</v>
      </c>
      <c r="T737" s="43">
        <v>76302000</v>
      </c>
      <c r="U737" s="43">
        <v>704306453</v>
      </c>
      <c r="V737" s="54">
        <f t="shared" si="301"/>
        <v>10.833636</v>
      </c>
      <c r="W737" s="32">
        <v>382</v>
      </c>
      <c r="X737">
        <v>3576</v>
      </c>
      <c r="Y737">
        <f t="shared" si="302"/>
        <v>10.68</v>
      </c>
      <c r="Z737" s="46">
        <v>7707201</v>
      </c>
      <c r="AA737" s="41">
        <v>1591011</v>
      </c>
      <c r="AB737" s="33">
        <f t="shared" si="303"/>
        <v>0.42007800000000001</v>
      </c>
      <c r="AC737" s="33" t="str">
        <f t="shared" si="304"/>
        <v/>
      </c>
      <c r="AD737" s="33" t="str">
        <f t="shared" si="305"/>
        <v/>
      </c>
      <c r="AE737" s="62">
        <f t="shared" si="306"/>
        <v>0</v>
      </c>
      <c r="AF737" s="62">
        <f t="shared" si="307"/>
        <v>709.07343383599994</v>
      </c>
      <c r="AG737" s="62">
        <f t="shared" si="308"/>
        <v>0</v>
      </c>
      <c r="AH737" s="62" t="str">
        <f t="shared" si="309"/>
        <v/>
      </c>
      <c r="AI737" s="33" t="str">
        <f t="shared" si="310"/>
        <v/>
      </c>
      <c r="AJ737" s="33" t="str">
        <f t="shared" si="311"/>
        <v/>
      </c>
      <c r="AK737" s="34">
        <f t="shared" si="312"/>
        <v>709.07</v>
      </c>
      <c r="AL737" s="34">
        <f t="shared" si="313"/>
        <v>755.15</v>
      </c>
      <c r="AM737" s="32">
        <f t="shared" si="314"/>
        <v>0</v>
      </c>
      <c r="AN737" s="35">
        <f t="shared" si="315"/>
        <v>5.3758495219872974E-3</v>
      </c>
      <c r="AO737" s="32">
        <f t="shared" si="316"/>
        <v>-302.67645563645078</v>
      </c>
      <c r="AP737" s="32">
        <f t="shared" si="317"/>
        <v>0</v>
      </c>
      <c r="AQ737" s="32">
        <f t="shared" si="318"/>
        <v>37470</v>
      </c>
      <c r="AR737" s="32">
        <f t="shared" si="319"/>
        <v>79550.55</v>
      </c>
      <c r="AS737" s="32">
        <f t="shared" si="320"/>
        <v>18833</v>
      </c>
      <c r="AT737" s="36">
        <f t="shared" si="321"/>
        <v>18833</v>
      </c>
      <c r="AU737" s="33"/>
      <c r="AV737" s="33">
        <f t="shared" si="322"/>
        <v>1</v>
      </c>
      <c r="AX737">
        <v>56303</v>
      </c>
      <c r="AY737" s="71">
        <f t="shared" si="323"/>
        <v>-0.66550627852867517</v>
      </c>
    </row>
    <row r="738" spans="1:51" ht="15" customHeight="1" x14ac:dyDescent="0.25">
      <c r="A738">
        <v>73</v>
      </c>
      <c r="B738">
        <v>8600</v>
      </c>
      <c r="C738" t="s">
        <v>2273</v>
      </c>
      <c r="D738" t="s">
        <v>2274</v>
      </c>
      <c r="E738" s="39" t="s">
        <v>683</v>
      </c>
      <c r="F738" s="32">
        <v>794100</v>
      </c>
      <c r="G738" s="43">
        <v>19955</v>
      </c>
      <c r="H738" s="47">
        <f t="shared" si="298"/>
        <v>4.3000517321200418</v>
      </c>
      <c r="I738">
        <v>87</v>
      </c>
      <c r="J738">
        <v>7676</v>
      </c>
      <c r="K738" s="33">
        <f t="shared" si="297"/>
        <v>1.1334</v>
      </c>
      <c r="L738" s="33">
        <v>1323</v>
      </c>
      <c r="M738" s="33">
        <v>3427</v>
      </c>
      <c r="N738" s="33">
        <v>5393</v>
      </c>
      <c r="O738" s="33">
        <v>9641</v>
      </c>
      <c r="P738" s="40">
        <v>15876</v>
      </c>
      <c r="Q738" s="43">
        <v>19351</v>
      </c>
      <c r="R738" s="40">
        <f t="shared" si="299"/>
        <v>19351</v>
      </c>
      <c r="S738" s="34">
        <f t="shared" si="300"/>
        <v>0</v>
      </c>
      <c r="T738" s="43">
        <v>289492003</v>
      </c>
      <c r="U738" s="43">
        <v>2237720631</v>
      </c>
      <c r="V738" s="54">
        <f t="shared" si="301"/>
        <v>12.936914</v>
      </c>
      <c r="W738" s="32">
        <v>2603</v>
      </c>
      <c r="X738">
        <v>19620</v>
      </c>
      <c r="Y738">
        <f t="shared" si="302"/>
        <v>13.27</v>
      </c>
      <c r="Z738" s="46">
        <v>26381451</v>
      </c>
      <c r="AA738" s="41">
        <v>10421512</v>
      </c>
      <c r="AB738" s="33">
        <f t="shared" si="303"/>
        <v>0.42007800000000001</v>
      </c>
      <c r="AC738" s="33" t="str">
        <f t="shared" si="304"/>
        <v/>
      </c>
      <c r="AD738" s="33" t="str">
        <f t="shared" si="305"/>
        <v/>
      </c>
      <c r="AE738" s="62">
        <f t="shared" si="306"/>
        <v>0</v>
      </c>
      <c r="AF738" s="62">
        <f t="shared" si="307"/>
        <v>0</v>
      </c>
      <c r="AG738" s="62">
        <f t="shared" si="308"/>
        <v>608.67556036090002</v>
      </c>
      <c r="AH738" s="62" t="str">
        <f t="shared" si="309"/>
        <v/>
      </c>
      <c r="AI738" s="33" t="str">
        <f t="shared" si="310"/>
        <v/>
      </c>
      <c r="AJ738" s="33" t="str">
        <f t="shared" si="311"/>
        <v/>
      </c>
      <c r="AK738" s="34">
        <f t="shared" si="312"/>
        <v>608.67999999999995</v>
      </c>
      <c r="AL738" s="34">
        <f t="shared" si="313"/>
        <v>648.24</v>
      </c>
      <c r="AM738" s="32">
        <f t="shared" si="314"/>
        <v>1853362</v>
      </c>
      <c r="AN738" s="35">
        <f t="shared" si="315"/>
        <v>5.3758495219872974E-3</v>
      </c>
      <c r="AO738" s="32">
        <f t="shared" si="316"/>
        <v>5694.4331163593088</v>
      </c>
      <c r="AP738" s="32">
        <f t="shared" si="317"/>
        <v>799794</v>
      </c>
      <c r="AQ738" s="32">
        <f t="shared" si="318"/>
        <v>199550</v>
      </c>
      <c r="AR738" s="32">
        <f t="shared" si="319"/>
        <v>521075.60000000003</v>
      </c>
      <c r="AS738" s="32">
        <f t="shared" si="320"/>
        <v>594550</v>
      </c>
      <c r="AT738" s="36">
        <f t="shared" si="321"/>
        <v>799794</v>
      </c>
      <c r="AU738" s="33"/>
      <c r="AV738" s="33">
        <f t="shared" si="322"/>
        <v>1</v>
      </c>
      <c r="AX738">
        <v>794100</v>
      </c>
      <c r="AY738" s="71">
        <f t="shared" si="323"/>
        <v>7.1703815640347564E-3</v>
      </c>
    </row>
    <row r="739" spans="1:51" ht="15" customHeight="1" x14ac:dyDescent="0.25">
      <c r="A739">
        <v>73</v>
      </c>
      <c r="B739">
        <v>9200</v>
      </c>
      <c r="C739" t="s">
        <v>2347</v>
      </c>
      <c r="D739" t="s">
        <v>2348</v>
      </c>
      <c r="E739" s="39" t="s">
        <v>720</v>
      </c>
      <c r="F739" s="32">
        <v>15912415</v>
      </c>
      <c r="G739" s="43">
        <v>72614</v>
      </c>
      <c r="H739" s="47">
        <f t="shared" si="298"/>
        <v>4.8610203608734306</v>
      </c>
      <c r="I739">
        <v>3401</v>
      </c>
      <c r="J739">
        <v>29575</v>
      </c>
      <c r="K739" s="33">
        <f t="shared" si="297"/>
        <v>11.499600000000001</v>
      </c>
      <c r="L739" s="33">
        <v>39691</v>
      </c>
      <c r="M739" s="33">
        <v>42566</v>
      </c>
      <c r="N739" s="33">
        <v>48812</v>
      </c>
      <c r="O739" s="33">
        <v>59107</v>
      </c>
      <c r="P739" s="40">
        <v>65842</v>
      </c>
      <c r="Q739" s="43">
        <v>68881</v>
      </c>
      <c r="R739" s="40">
        <f t="shared" si="299"/>
        <v>68881</v>
      </c>
      <c r="S739" s="34">
        <f t="shared" si="300"/>
        <v>0</v>
      </c>
      <c r="T739" s="43">
        <v>1312923800</v>
      </c>
      <c r="U739" s="43">
        <v>5966522240</v>
      </c>
      <c r="V739" s="54">
        <f t="shared" si="301"/>
        <v>22.004842</v>
      </c>
      <c r="W739" s="32">
        <v>9642</v>
      </c>
      <c r="X739">
        <v>69926</v>
      </c>
      <c r="Y739">
        <f t="shared" si="302"/>
        <v>13.79</v>
      </c>
      <c r="Z739" s="46">
        <v>76128007</v>
      </c>
      <c r="AA739" s="41">
        <v>39614205</v>
      </c>
      <c r="AB739" s="33">
        <f t="shared" si="303"/>
        <v>0.42007800000000001</v>
      </c>
      <c r="AC739" s="33" t="str">
        <f t="shared" si="304"/>
        <v/>
      </c>
      <c r="AD739" s="33" t="str">
        <f t="shared" si="305"/>
        <v/>
      </c>
      <c r="AE739" s="62">
        <f t="shared" si="306"/>
        <v>0</v>
      </c>
      <c r="AF739" s="62">
        <f t="shared" si="307"/>
        <v>0</v>
      </c>
      <c r="AG739" s="62">
        <f t="shared" si="308"/>
        <v>777.3753009876998</v>
      </c>
      <c r="AH739" s="62" t="str">
        <f t="shared" si="309"/>
        <v/>
      </c>
      <c r="AI739" s="33" t="str">
        <f t="shared" si="310"/>
        <v/>
      </c>
      <c r="AJ739" s="33" t="str">
        <f t="shared" si="311"/>
        <v/>
      </c>
      <c r="AK739" s="34">
        <f t="shared" si="312"/>
        <v>777.38</v>
      </c>
      <c r="AL739" s="34">
        <f t="shared" si="313"/>
        <v>827.9</v>
      </c>
      <c r="AM739" s="32">
        <f t="shared" si="314"/>
        <v>28137430</v>
      </c>
      <c r="AN739" s="35">
        <f t="shared" si="315"/>
        <v>5.3758495219872974E-3</v>
      </c>
      <c r="AO739" s="32">
        <f t="shared" si="316"/>
        <v>65719.841044037545</v>
      </c>
      <c r="AP739" s="32">
        <f t="shared" si="317"/>
        <v>15978135</v>
      </c>
      <c r="AQ739" s="32">
        <f t="shared" si="318"/>
        <v>726140</v>
      </c>
      <c r="AR739" s="32">
        <f t="shared" si="319"/>
        <v>1980710.25</v>
      </c>
      <c r="AS739" s="32">
        <f t="shared" si="320"/>
        <v>15186275</v>
      </c>
      <c r="AT739" s="36">
        <f t="shared" si="321"/>
        <v>15978135</v>
      </c>
      <c r="AU739" s="33"/>
      <c r="AV739" s="33">
        <f t="shared" si="322"/>
        <v>1</v>
      </c>
      <c r="AX739">
        <v>15912415</v>
      </c>
      <c r="AY739" s="71">
        <f t="shared" si="323"/>
        <v>4.1301084719069982E-3</v>
      </c>
    </row>
    <row r="740" spans="1:51" ht="15" customHeight="1" x14ac:dyDescent="0.25">
      <c r="A740">
        <v>73</v>
      </c>
      <c r="B740">
        <v>9800</v>
      </c>
      <c r="C740" t="s">
        <v>1095</v>
      </c>
      <c r="D740" t="s">
        <v>1096</v>
      </c>
      <c r="E740" s="39" t="s">
        <v>97</v>
      </c>
      <c r="F740" s="32">
        <v>223553</v>
      </c>
      <c r="G740" s="43">
        <v>645</v>
      </c>
      <c r="H740" s="47">
        <f t="shared" si="298"/>
        <v>2.8095597146352675</v>
      </c>
      <c r="I740">
        <v>96</v>
      </c>
      <c r="J740">
        <v>277</v>
      </c>
      <c r="K740" s="33">
        <f t="shared" si="297"/>
        <v>34.656999999999996</v>
      </c>
      <c r="L740" s="33">
        <v>615</v>
      </c>
      <c r="M740" s="33">
        <v>647</v>
      </c>
      <c r="N740" s="33">
        <v>589</v>
      </c>
      <c r="O740" s="33">
        <v>649</v>
      </c>
      <c r="P740" s="42">
        <v>743</v>
      </c>
      <c r="Q740" s="43">
        <v>626</v>
      </c>
      <c r="R740" s="40">
        <f t="shared" si="299"/>
        <v>743</v>
      </c>
      <c r="S740" s="34">
        <f t="shared" si="300"/>
        <v>13.19</v>
      </c>
      <c r="T740" s="43">
        <v>15669000</v>
      </c>
      <c r="U740" s="43">
        <v>59077011</v>
      </c>
      <c r="V740" s="54">
        <f t="shared" si="301"/>
        <v>26.523007</v>
      </c>
      <c r="W740" s="32">
        <v>112</v>
      </c>
      <c r="X740">
        <v>582</v>
      </c>
      <c r="Y740">
        <f t="shared" si="302"/>
        <v>19.239999999999998</v>
      </c>
      <c r="Z740" s="46">
        <v>677901</v>
      </c>
      <c r="AA740" s="41">
        <v>561455</v>
      </c>
      <c r="AB740" s="33">
        <f t="shared" si="303"/>
        <v>0.42007800000000001</v>
      </c>
      <c r="AC740" s="33" t="str">
        <f t="shared" si="304"/>
        <v/>
      </c>
      <c r="AD740" s="33" t="str">
        <f t="shared" si="305"/>
        <v/>
      </c>
      <c r="AE740" s="62">
        <f t="shared" si="306"/>
        <v>817.05412108949395</v>
      </c>
      <c r="AF740" s="62">
        <f t="shared" si="307"/>
        <v>0</v>
      </c>
      <c r="AG740" s="62">
        <f t="shared" si="308"/>
        <v>0</v>
      </c>
      <c r="AH740" s="62" t="str">
        <f t="shared" si="309"/>
        <v/>
      </c>
      <c r="AI740" s="33" t="str">
        <f t="shared" si="310"/>
        <v/>
      </c>
      <c r="AJ740" s="33" t="str">
        <f t="shared" si="311"/>
        <v/>
      </c>
      <c r="AK740" s="34">
        <f t="shared" si="312"/>
        <v>817.05</v>
      </c>
      <c r="AL740" s="34">
        <f t="shared" si="313"/>
        <v>870.15</v>
      </c>
      <c r="AM740" s="32">
        <f t="shared" si="314"/>
        <v>276475</v>
      </c>
      <c r="AN740" s="35">
        <f t="shared" si="315"/>
        <v>5.3758495219872974E-3</v>
      </c>
      <c r="AO740" s="32">
        <f t="shared" si="316"/>
        <v>284.50070840261174</v>
      </c>
      <c r="AP740" s="32">
        <f t="shared" si="317"/>
        <v>223838</v>
      </c>
      <c r="AQ740" s="32">
        <f t="shared" si="318"/>
        <v>6450</v>
      </c>
      <c r="AR740" s="32">
        <f t="shared" si="319"/>
        <v>28072.75</v>
      </c>
      <c r="AS740" s="32">
        <f t="shared" si="320"/>
        <v>217103</v>
      </c>
      <c r="AT740" s="36">
        <f t="shared" si="321"/>
        <v>223838</v>
      </c>
      <c r="AU740" s="33"/>
      <c r="AV740" s="33">
        <f t="shared" si="322"/>
        <v>1</v>
      </c>
      <c r="AX740">
        <v>223553</v>
      </c>
      <c r="AY740" s="71">
        <f t="shared" si="323"/>
        <v>1.2748654681440195E-3</v>
      </c>
    </row>
    <row r="741" spans="1:51" ht="15" customHeight="1" x14ac:dyDescent="0.25">
      <c r="A741">
        <v>74</v>
      </c>
      <c r="B741">
        <v>300</v>
      </c>
      <c r="C741" t="s">
        <v>1377</v>
      </c>
      <c r="D741" t="s">
        <v>1378</v>
      </c>
      <c r="E741" s="39" t="s">
        <v>237</v>
      </c>
      <c r="F741" s="32">
        <v>218290</v>
      </c>
      <c r="G741" s="43">
        <v>660</v>
      </c>
      <c r="H741" s="47">
        <f t="shared" si="298"/>
        <v>2.8195439355418688</v>
      </c>
      <c r="I741">
        <v>81</v>
      </c>
      <c r="J741">
        <v>303</v>
      </c>
      <c r="K741" s="33">
        <f t="shared" si="297"/>
        <v>26.732699999999998</v>
      </c>
      <c r="L741" s="33">
        <v>569</v>
      </c>
      <c r="M741" s="33">
        <v>555</v>
      </c>
      <c r="N741" s="33">
        <v>549</v>
      </c>
      <c r="O741" s="33">
        <v>590</v>
      </c>
      <c r="P741" s="42">
        <v>691</v>
      </c>
      <c r="Q741" s="43">
        <v>676</v>
      </c>
      <c r="R741" s="40">
        <f t="shared" si="299"/>
        <v>691</v>
      </c>
      <c r="S741" s="34">
        <f t="shared" si="300"/>
        <v>4.49</v>
      </c>
      <c r="T741" s="43">
        <v>6256100</v>
      </c>
      <c r="U741" s="43">
        <v>60689403</v>
      </c>
      <c r="V741" s="54">
        <f t="shared" si="301"/>
        <v>10.308389</v>
      </c>
      <c r="W741" s="32">
        <v>85</v>
      </c>
      <c r="X741">
        <v>626</v>
      </c>
      <c r="Y741">
        <f t="shared" si="302"/>
        <v>13.58</v>
      </c>
      <c r="Z741" s="46">
        <v>712695</v>
      </c>
      <c r="AA741" s="41">
        <v>542813</v>
      </c>
      <c r="AB741" s="33">
        <f t="shared" si="303"/>
        <v>0.42007800000000001</v>
      </c>
      <c r="AC741" s="33" t="str">
        <f t="shared" si="304"/>
        <v/>
      </c>
      <c r="AD741" s="33" t="str">
        <f t="shared" si="305"/>
        <v/>
      </c>
      <c r="AE741" s="62">
        <f t="shared" si="306"/>
        <v>819.25940585068133</v>
      </c>
      <c r="AF741" s="62">
        <f t="shared" si="307"/>
        <v>0</v>
      </c>
      <c r="AG741" s="62">
        <f t="shared" si="308"/>
        <v>0</v>
      </c>
      <c r="AH741" s="62" t="str">
        <f t="shared" si="309"/>
        <v/>
      </c>
      <c r="AI741" s="33" t="str">
        <f t="shared" si="310"/>
        <v/>
      </c>
      <c r="AJ741" s="33" t="str">
        <f t="shared" si="311"/>
        <v/>
      </c>
      <c r="AK741" s="34">
        <f t="shared" si="312"/>
        <v>819.26</v>
      </c>
      <c r="AL741" s="34">
        <f t="shared" si="313"/>
        <v>872.51</v>
      </c>
      <c r="AM741" s="32">
        <f t="shared" si="314"/>
        <v>276469</v>
      </c>
      <c r="AN741" s="35">
        <f t="shared" si="315"/>
        <v>5.3758495219872974E-3</v>
      </c>
      <c r="AO741" s="32">
        <f t="shared" si="316"/>
        <v>312.761549339699</v>
      </c>
      <c r="AP741" s="32">
        <f t="shared" si="317"/>
        <v>218603</v>
      </c>
      <c r="AQ741" s="32">
        <f t="shared" si="318"/>
        <v>6600</v>
      </c>
      <c r="AR741" s="32">
        <f t="shared" si="319"/>
        <v>27140.65</v>
      </c>
      <c r="AS741" s="32">
        <f t="shared" si="320"/>
        <v>211690</v>
      </c>
      <c r="AT741" s="36">
        <f t="shared" si="321"/>
        <v>218603</v>
      </c>
      <c r="AU741" s="33"/>
      <c r="AV741" s="33">
        <f t="shared" si="322"/>
        <v>1</v>
      </c>
      <c r="AX741">
        <v>218290</v>
      </c>
      <c r="AY741" s="71">
        <f t="shared" si="323"/>
        <v>1.4338723716157404E-3</v>
      </c>
    </row>
    <row r="742" spans="1:51" ht="15" customHeight="1" x14ac:dyDescent="0.25">
      <c r="A742">
        <v>74</v>
      </c>
      <c r="B742">
        <v>500</v>
      </c>
      <c r="C742" t="s">
        <v>1913</v>
      </c>
      <c r="D742" t="s">
        <v>1914</v>
      </c>
      <c r="E742" s="39" t="s">
        <v>504</v>
      </c>
      <c r="F742" s="32">
        <v>302600</v>
      </c>
      <c r="G742" s="43">
        <v>1348</v>
      </c>
      <c r="H742" s="47">
        <f t="shared" si="298"/>
        <v>3.129689892199301</v>
      </c>
      <c r="I742">
        <v>52</v>
      </c>
      <c r="J742">
        <v>473</v>
      </c>
      <c r="K742" s="33">
        <f t="shared" si="297"/>
        <v>10.9937</v>
      </c>
      <c r="L742" s="33">
        <v>690</v>
      </c>
      <c r="M742" s="33">
        <v>775</v>
      </c>
      <c r="N742" s="33">
        <v>733</v>
      </c>
      <c r="O742" s="33">
        <v>984</v>
      </c>
      <c r="P742" s="40">
        <v>1239</v>
      </c>
      <c r="Q742" s="43">
        <v>1315</v>
      </c>
      <c r="R742" s="40">
        <f t="shared" si="299"/>
        <v>1315</v>
      </c>
      <c r="S742" s="34">
        <f t="shared" si="300"/>
        <v>0</v>
      </c>
      <c r="T742" s="43">
        <v>23269500</v>
      </c>
      <c r="U742" s="43">
        <v>148631376</v>
      </c>
      <c r="V742" s="54">
        <f t="shared" si="301"/>
        <v>15.655846</v>
      </c>
      <c r="W742" s="32">
        <v>134</v>
      </c>
      <c r="X742">
        <v>1194</v>
      </c>
      <c r="Y742">
        <f t="shared" si="302"/>
        <v>11.22</v>
      </c>
      <c r="Z742" s="46">
        <v>1850451</v>
      </c>
      <c r="AA742" s="41">
        <v>802033</v>
      </c>
      <c r="AB742" s="33">
        <f t="shared" si="303"/>
        <v>0.42007800000000001</v>
      </c>
      <c r="AC742" s="33" t="str">
        <f t="shared" si="304"/>
        <v/>
      </c>
      <c r="AD742" s="33" t="str">
        <f t="shared" si="305"/>
        <v/>
      </c>
      <c r="AE742" s="62">
        <f t="shared" si="306"/>
        <v>887.76351431930505</v>
      </c>
      <c r="AF742" s="62">
        <f t="shared" si="307"/>
        <v>0</v>
      </c>
      <c r="AG742" s="62">
        <f t="shared" si="308"/>
        <v>0</v>
      </c>
      <c r="AH742" s="62" t="str">
        <f t="shared" si="309"/>
        <v/>
      </c>
      <c r="AI742" s="33" t="str">
        <f t="shared" si="310"/>
        <v/>
      </c>
      <c r="AJ742" s="33" t="str">
        <f t="shared" si="311"/>
        <v/>
      </c>
      <c r="AK742" s="34">
        <f t="shared" si="312"/>
        <v>887.76</v>
      </c>
      <c r="AL742" s="34">
        <f t="shared" si="313"/>
        <v>945.46</v>
      </c>
      <c r="AM742" s="32">
        <f t="shared" si="314"/>
        <v>497146</v>
      </c>
      <c r="AN742" s="35">
        <f t="shared" si="315"/>
        <v>5.3758495219872974E-3</v>
      </c>
      <c r="AO742" s="32">
        <f t="shared" si="316"/>
        <v>1045.8500211045407</v>
      </c>
      <c r="AP742" s="32">
        <f t="shared" si="317"/>
        <v>303646</v>
      </c>
      <c r="AQ742" s="32">
        <f t="shared" si="318"/>
        <v>13480</v>
      </c>
      <c r="AR742" s="32">
        <f t="shared" si="319"/>
        <v>40101.65</v>
      </c>
      <c r="AS742" s="32">
        <f t="shared" si="320"/>
        <v>289120</v>
      </c>
      <c r="AT742" s="36">
        <f t="shared" si="321"/>
        <v>303646</v>
      </c>
      <c r="AU742" s="33"/>
      <c r="AV742" s="33">
        <f t="shared" si="322"/>
        <v>1</v>
      </c>
      <c r="AX742">
        <v>302600</v>
      </c>
      <c r="AY742" s="71">
        <f t="shared" si="323"/>
        <v>3.4567085261070721E-3</v>
      </c>
    </row>
    <row r="743" spans="1:51" ht="15" customHeight="1" x14ac:dyDescent="0.25">
      <c r="A743">
        <v>74</v>
      </c>
      <c r="B743">
        <v>700</v>
      </c>
      <c r="C743" t="s">
        <v>2111</v>
      </c>
      <c r="D743" t="s">
        <v>2112</v>
      </c>
      <c r="E743" s="39" t="s">
        <v>603</v>
      </c>
      <c r="F743" s="32">
        <v>5751369</v>
      </c>
      <c r="G743" s="43">
        <v>26735</v>
      </c>
      <c r="H743" s="47">
        <f t="shared" si="298"/>
        <v>4.4270801884363591</v>
      </c>
      <c r="I743">
        <v>1608</v>
      </c>
      <c r="J743">
        <v>11371</v>
      </c>
      <c r="K743" s="33">
        <f t="shared" si="297"/>
        <v>14.141200000000001</v>
      </c>
      <c r="L743" s="33">
        <v>15341</v>
      </c>
      <c r="M743" s="33">
        <v>18632</v>
      </c>
      <c r="N743" s="33">
        <v>19386</v>
      </c>
      <c r="O743" s="33">
        <v>22434</v>
      </c>
      <c r="P743" s="40">
        <v>25599</v>
      </c>
      <c r="Q743" s="43">
        <v>26420</v>
      </c>
      <c r="R743" s="40">
        <f t="shared" si="299"/>
        <v>26420</v>
      </c>
      <c r="S743" s="34">
        <f t="shared" si="300"/>
        <v>0</v>
      </c>
      <c r="T743" s="43">
        <v>667030200</v>
      </c>
      <c r="U743" s="43">
        <v>3170295558</v>
      </c>
      <c r="V743" s="54">
        <f t="shared" si="301"/>
        <v>21.04</v>
      </c>
      <c r="W743" s="32">
        <v>4963</v>
      </c>
      <c r="X743">
        <v>26462</v>
      </c>
      <c r="Y743">
        <f t="shared" si="302"/>
        <v>18.760000000000002</v>
      </c>
      <c r="Z743" s="46">
        <v>39799244</v>
      </c>
      <c r="AA743" s="41">
        <v>19626692</v>
      </c>
      <c r="AB743" s="33">
        <f t="shared" si="303"/>
        <v>0.42007800000000001</v>
      </c>
      <c r="AC743" s="33" t="str">
        <f t="shared" si="304"/>
        <v/>
      </c>
      <c r="AD743" s="33" t="str">
        <f t="shared" si="305"/>
        <v/>
      </c>
      <c r="AE743" s="62">
        <f t="shared" si="306"/>
        <v>0</v>
      </c>
      <c r="AF743" s="62">
        <f t="shared" si="307"/>
        <v>0</v>
      </c>
      <c r="AG743" s="62">
        <f t="shared" si="308"/>
        <v>862.76400135999984</v>
      </c>
      <c r="AH743" s="62" t="str">
        <f t="shared" si="309"/>
        <v/>
      </c>
      <c r="AI743" s="33" t="str">
        <f t="shared" si="310"/>
        <v/>
      </c>
      <c r="AJ743" s="33" t="str">
        <f t="shared" si="311"/>
        <v/>
      </c>
      <c r="AK743" s="34">
        <f t="shared" si="312"/>
        <v>862.76</v>
      </c>
      <c r="AL743" s="34">
        <f t="shared" si="313"/>
        <v>918.83</v>
      </c>
      <c r="AM743" s="32">
        <f t="shared" si="314"/>
        <v>7846133</v>
      </c>
      <c r="AN743" s="35">
        <f t="shared" si="315"/>
        <v>5.3758495219872974E-3</v>
      </c>
      <c r="AO743" s="32">
        <f t="shared" si="316"/>
        <v>11261.1360480762</v>
      </c>
      <c r="AP743" s="32">
        <f t="shared" si="317"/>
        <v>5762630</v>
      </c>
      <c r="AQ743" s="32">
        <f t="shared" si="318"/>
        <v>267350</v>
      </c>
      <c r="AR743" s="32">
        <f t="shared" si="319"/>
        <v>981334.60000000009</v>
      </c>
      <c r="AS743" s="32">
        <f t="shared" si="320"/>
        <v>5484019</v>
      </c>
      <c r="AT743" s="36">
        <f t="shared" si="321"/>
        <v>5762630</v>
      </c>
      <c r="AU743" s="33"/>
      <c r="AV743" s="33">
        <f t="shared" si="322"/>
        <v>1</v>
      </c>
      <c r="AX743">
        <v>5751369</v>
      </c>
      <c r="AY743" s="71">
        <f t="shared" si="323"/>
        <v>1.9579686158199901E-3</v>
      </c>
    </row>
    <row r="744" spans="1:51" ht="15" customHeight="1" x14ac:dyDescent="0.25">
      <c r="A744">
        <v>74</v>
      </c>
      <c r="B744">
        <v>7100</v>
      </c>
      <c r="C744" t="s">
        <v>1051</v>
      </c>
      <c r="D744" t="s">
        <v>1052</v>
      </c>
      <c r="E744" s="39" t="s">
        <v>75</v>
      </c>
      <c r="F744" s="32">
        <v>812032</v>
      </c>
      <c r="G744" s="43">
        <v>1928</v>
      </c>
      <c r="H744" s="47">
        <f t="shared" si="298"/>
        <v>3.2851070295668121</v>
      </c>
      <c r="I744">
        <v>200</v>
      </c>
      <c r="J744">
        <v>855</v>
      </c>
      <c r="K744" s="33">
        <f t="shared" si="297"/>
        <v>23.3918</v>
      </c>
      <c r="L744" s="33">
        <v>1804</v>
      </c>
      <c r="M744" s="33">
        <v>1969</v>
      </c>
      <c r="N744" s="33">
        <v>2043</v>
      </c>
      <c r="O744" s="33">
        <v>1933</v>
      </c>
      <c r="P744" s="40">
        <v>1996</v>
      </c>
      <c r="Q744" s="43">
        <v>1974</v>
      </c>
      <c r="R744" s="40">
        <f t="shared" si="299"/>
        <v>2043</v>
      </c>
      <c r="S744" s="34">
        <f t="shared" si="300"/>
        <v>5.63</v>
      </c>
      <c r="T744" s="43">
        <v>31104900</v>
      </c>
      <c r="U744" s="43">
        <v>180733394</v>
      </c>
      <c r="V744" s="54">
        <f t="shared" si="301"/>
        <v>17.210377999999999</v>
      </c>
      <c r="W744" s="32">
        <v>543</v>
      </c>
      <c r="X744">
        <v>1977</v>
      </c>
      <c r="Y744">
        <f t="shared" si="302"/>
        <v>27.47</v>
      </c>
      <c r="Z744" s="46">
        <v>2101307</v>
      </c>
      <c r="AA744" s="41">
        <v>1057439</v>
      </c>
      <c r="AB744" s="33">
        <f t="shared" si="303"/>
        <v>0.42007800000000001</v>
      </c>
      <c r="AC744" s="33" t="str">
        <f t="shared" si="304"/>
        <v/>
      </c>
      <c r="AD744" s="33" t="str">
        <f t="shared" si="305"/>
        <v/>
      </c>
      <c r="AE744" s="62">
        <f t="shared" si="306"/>
        <v>922.09158536962877</v>
      </c>
      <c r="AF744" s="62">
        <f t="shared" si="307"/>
        <v>0</v>
      </c>
      <c r="AG744" s="62">
        <f t="shared" si="308"/>
        <v>0</v>
      </c>
      <c r="AH744" s="62" t="str">
        <f t="shared" si="309"/>
        <v/>
      </c>
      <c r="AI744" s="33" t="str">
        <f t="shared" si="310"/>
        <v/>
      </c>
      <c r="AJ744" s="33" t="str">
        <f t="shared" si="311"/>
        <v/>
      </c>
      <c r="AK744" s="34">
        <f t="shared" si="312"/>
        <v>922.09</v>
      </c>
      <c r="AL744" s="34">
        <f t="shared" si="313"/>
        <v>982.02</v>
      </c>
      <c r="AM744" s="32">
        <f t="shared" si="314"/>
        <v>1010622</v>
      </c>
      <c r="AN744" s="35">
        <f t="shared" si="315"/>
        <v>5.3758495219872974E-3</v>
      </c>
      <c r="AO744" s="32">
        <f t="shared" si="316"/>
        <v>1067.5899565714574</v>
      </c>
      <c r="AP744" s="32">
        <f t="shared" si="317"/>
        <v>813100</v>
      </c>
      <c r="AQ744" s="32">
        <f t="shared" si="318"/>
        <v>19280</v>
      </c>
      <c r="AR744" s="32">
        <f t="shared" si="319"/>
        <v>52871.950000000004</v>
      </c>
      <c r="AS744" s="32">
        <f t="shared" si="320"/>
        <v>792752</v>
      </c>
      <c r="AT744" s="36">
        <f t="shared" si="321"/>
        <v>813100</v>
      </c>
      <c r="AU744" s="33"/>
      <c r="AV744" s="33">
        <f t="shared" si="322"/>
        <v>1</v>
      </c>
      <c r="AX744">
        <v>812032</v>
      </c>
      <c r="AY744" s="71">
        <f t="shared" si="323"/>
        <v>1.315219104665826E-3</v>
      </c>
    </row>
    <row r="745" spans="1:51" ht="15" customHeight="1" x14ac:dyDescent="0.25">
      <c r="A745">
        <v>75</v>
      </c>
      <c r="B745">
        <v>100</v>
      </c>
      <c r="C745" t="s">
        <v>917</v>
      </c>
      <c r="D745" t="s">
        <v>918</v>
      </c>
      <c r="E745" s="39" t="s">
        <v>8</v>
      </c>
      <c r="F745" s="32">
        <v>20266</v>
      </c>
      <c r="G745" s="43">
        <v>95</v>
      </c>
      <c r="H745" s="47">
        <f t="shared" si="298"/>
        <v>1.9777236052888478</v>
      </c>
      <c r="I745">
        <v>19</v>
      </c>
      <c r="J745">
        <v>42</v>
      </c>
      <c r="K745" s="33">
        <f t="shared" si="297"/>
        <v>45.238099999999996</v>
      </c>
      <c r="L745" s="33">
        <v>140</v>
      </c>
      <c r="M745" s="33">
        <v>145</v>
      </c>
      <c r="N745" s="33">
        <v>136</v>
      </c>
      <c r="O745" s="33">
        <v>142</v>
      </c>
      <c r="P745" s="42">
        <v>103</v>
      </c>
      <c r="Q745" s="43">
        <v>94</v>
      </c>
      <c r="R745" s="40">
        <f t="shared" si="299"/>
        <v>145</v>
      </c>
      <c r="S745" s="34">
        <f t="shared" si="300"/>
        <v>34.479999999999997</v>
      </c>
      <c r="T745" s="43">
        <v>4157900</v>
      </c>
      <c r="U745" s="43">
        <v>7427688</v>
      </c>
      <c r="V745" s="54">
        <f t="shared" si="301"/>
        <v>55.978388000000002</v>
      </c>
      <c r="W745" s="32">
        <v>33</v>
      </c>
      <c r="X745">
        <v>86</v>
      </c>
      <c r="Y745">
        <f t="shared" si="302"/>
        <v>38.369999999999997</v>
      </c>
      <c r="Z745" s="46">
        <v>113214</v>
      </c>
      <c r="AA745" s="41">
        <v>94622</v>
      </c>
      <c r="AB745" s="33">
        <f t="shared" si="303"/>
        <v>0.42007800000000001</v>
      </c>
      <c r="AC745" s="33" t="str">
        <f t="shared" si="304"/>
        <v/>
      </c>
      <c r="AD745" s="33" t="str">
        <f t="shared" si="305"/>
        <v/>
      </c>
      <c r="AE745" s="62">
        <f t="shared" si="306"/>
        <v>633.32065676538491</v>
      </c>
      <c r="AF745" s="62">
        <f t="shared" si="307"/>
        <v>0</v>
      </c>
      <c r="AG745" s="62">
        <f t="shared" si="308"/>
        <v>0</v>
      </c>
      <c r="AH745" s="62" t="str">
        <f t="shared" si="309"/>
        <v/>
      </c>
      <c r="AI745" s="33" t="str">
        <f t="shared" si="310"/>
        <v/>
      </c>
      <c r="AJ745" s="33" t="str">
        <f t="shared" si="311"/>
        <v/>
      </c>
      <c r="AK745" s="34">
        <f t="shared" si="312"/>
        <v>633.32000000000005</v>
      </c>
      <c r="AL745" s="34">
        <f t="shared" si="313"/>
        <v>674.48</v>
      </c>
      <c r="AM745" s="32">
        <f t="shared" si="314"/>
        <v>16517</v>
      </c>
      <c r="AN745" s="35">
        <f t="shared" si="315"/>
        <v>5.3758495219872974E-3</v>
      </c>
      <c r="AO745" s="32">
        <f t="shared" si="316"/>
        <v>-20.154059857930378</v>
      </c>
      <c r="AP745" s="32">
        <f t="shared" si="317"/>
        <v>16517</v>
      </c>
      <c r="AQ745" s="32">
        <f t="shared" si="318"/>
        <v>950</v>
      </c>
      <c r="AR745" s="32">
        <f t="shared" si="319"/>
        <v>4731.1000000000004</v>
      </c>
      <c r="AS745" s="32">
        <f t="shared" si="320"/>
        <v>19316</v>
      </c>
      <c r="AT745" s="36">
        <f t="shared" si="321"/>
        <v>19316</v>
      </c>
      <c r="AU745" s="33"/>
      <c r="AV745" s="33">
        <f t="shared" si="322"/>
        <v>1</v>
      </c>
      <c r="AX745">
        <v>20266</v>
      </c>
      <c r="AY745" s="71">
        <f t="shared" si="323"/>
        <v>-4.6876541991512879E-2</v>
      </c>
    </row>
    <row r="746" spans="1:51" ht="15" customHeight="1" x14ac:dyDescent="0.25">
      <c r="A746">
        <v>75</v>
      </c>
      <c r="B746">
        <v>200</v>
      </c>
      <c r="C746" t="s">
        <v>1173</v>
      </c>
      <c r="D746" t="s">
        <v>1174</v>
      </c>
      <c r="E746" s="39" t="s">
        <v>136</v>
      </c>
      <c r="F746" s="32">
        <v>147070</v>
      </c>
      <c r="G746" s="43">
        <v>404</v>
      </c>
      <c r="H746" s="47">
        <f t="shared" si="298"/>
        <v>2.6063813651106051</v>
      </c>
      <c r="I746">
        <v>83</v>
      </c>
      <c r="J746">
        <v>250</v>
      </c>
      <c r="K746" s="33">
        <f t="shared" si="297"/>
        <v>33.200000000000003</v>
      </c>
      <c r="L746" s="33">
        <v>455</v>
      </c>
      <c r="M746" s="33">
        <v>559</v>
      </c>
      <c r="N746" s="33">
        <v>521</v>
      </c>
      <c r="O746" s="33">
        <v>443</v>
      </c>
      <c r="P746" s="42">
        <v>400</v>
      </c>
      <c r="Q746" s="43">
        <v>405</v>
      </c>
      <c r="R746" s="40">
        <f t="shared" si="299"/>
        <v>559</v>
      </c>
      <c r="S746" s="34">
        <f t="shared" si="300"/>
        <v>27.73</v>
      </c>
      <c r="T746" s="43">
        <v>2647000</v>
      </c>
      <c r="U746" s="43">
        <v>22183788</v>
      </c>
      <c r="V746" s="54">
        <f t="shared" si="301"/>
        <v>11.932137000000001</v>
      </c>
      <c r="W746" s="32">
        <v>106</v>
      </c>
      <c r="X746">
        <v>427</v>
      </c>
      <c r="Y746">
        <f t="shared" si="302"/>
        <v>24.82</v>
      </c>
      <c r="Z746" s="46">
        <v>239831</v>
      </c>
      <c r="AA746" s="41">
        <v>98794</v>
      </c>
      <c r="AB746" s="33">
        <f t="shared" si="303"/>
        <v>0.42007800000000001</v>
      </c>
      <c r="AC746" s="33" t="str">
        <f t="shared" si="304"/>
        <v/>
      </c>
      <c r="AD746" s="33" t="str">
        <f t="shared" si="305"/>
        <v/>
      </c>
      <c r="AE746" s="62">
        <f t="shared" si="306"/>
        <v>772.17669678153516</v>
      </c>
      <c r="AF746" s="62">
        <f t="shared" si="307"/>
        <v>0</v>
      </c>
      <c r="AG746" s="62">
        <f t="shared" si="308"/>
        <v>0</v>
      </c>
      <c r="AH746" s="62" t="str">
        <f t="shared" si="309"/>
        <v/>
      </c>
      <c r="AI746" s="33" t="str">
        <f t="shared" si="310"/>
        <v/>
      </c>
      <c r="AJ746" s="33" t="str">
        <f t="shared" si="311"/>
        <v/>
      </c>
      <c r="AK746" s="34">
        <f t="shared" si="312"/>
        <v>772.18</v>
      </c>
      <c r="AL746" s="34">
        <f t="shared" si="313"/>
        <v>822.37</v>
      </c>
      <c r="AM746" s="32">
        <f t="shared" si="314"/>
        <v>231490</v>
      </c>
      <c r="AN746" s="35">
        <f t="shared" si="315"/>
        <v>5.3758495219872974E-3</v>
      </c>
      <c r="AO746" s="32">
        <f t="shared" si="316"/>
        <v>453.82921664616765</v>
      </c>
      <c r="AP746" s="32">
        <f t="shared" si="317"/>
        <v>147524</v>
      </c>
      <c r="AQ746" s="32">
        <f t="shared" si="318"/>
        <v>4040</v>
      </c>
      <c r="AR746" s="32">
        <f t="shared" si="319"/>
        <v>4939.7000000000007</v>
      </c>
      <c r="AS746" s="32">
        <f t="shared" si="320"/>
        <v>143030</v>
      </c>
      <c r="AT746" s="36">
        <f t="shared" si="321"/>
        <v>147524</v>
      </c>
      <c r="AU746" s="33"/>
      <c r="AV746" s="33">
        <f t="shared" si="322"/>
        <v>1</v>
      </c>
      <c r="AX746">
        <v>147070</v>
      </c>
      <c r="AY746" s="71">
        <f t="shared" si="323"/>
        <v>3.0869653906303121E-3</v>
      </c>
    </row>
    <row r="747" spans="1:51" ht="15" customHeight="1" x14ac:dyDescent="0.25">
      <c r="A747">
        <v>75</v>
      </c>
      <c r="B747">
        <v>300</v>
      </c>
      <c r="C747" t="s">
        <v>1317</v>
      </c>
      <c r="D747" t="s">
        <v>1318</v>
      </c>
      <c r="E747" s="39" t="s">
        <v>207</v>
      </c>
      <c r="F747" s="32">
        <v>60957</v>
      </c>
      <c r="G747" s="43">
        <v>223</v>
      </c>
      <c r="H747" s="47">
        <f t="shared" si="298"/>
        <v>2.3483048630481607</v>
      </c>
      <c r="I747">
        <v>42</v>
      </c>
      <c r="J747">
        <v>139</v>
      </c>
      <c r="K747" s="33">
        <f t="shared" si="297"/>
        <v>30.215799999999998</v>
      </c>
      <c r="L747" s="33">
        <v>252</v>
      </c>
      <c r="M747" s="33">
        <v>317</v>
      </c>
      <c r="N747" s="33">
        <v>221</v>
      </c>
      <c r="O747" s="33">
        <v>254</v>
      </c>
      <c r="P747" s="42">
        <v>241</v>
      </c>
      <c r="Q747" s="43">
        <v>221</v>
      </c>
      <c r="R747" s="40">
        <f t="shared" si="299"/>
        <v>317</v>
      </c>
      <c r="S747" s="34">
        <f t="shared" si="300"/>
        <v>29.65</v>
      </c>
      <c r="T747" s="43">
        <v>1712400</v>
      </c>
      <c r="U747" s="43">
        <v>18667135</v>
      </c>
      <c r="V747" s="54">
        <f t="shared" si="301"/>
        <v>9.1733410000000006</v>
      </c>
      <c r="W747" s="32">
        <v>35</v>
      </c>
      <c r="X747">
        <v>246</v>
      </c>
      <c r="Y747">
        <f t="shared" si="302"/>
        <v>14.23</v>
      </c>
      <c r="Z747" s="46">
        <v>191226</v>
      </c>
      <c r="AA747" s="41">
        <v>66889</v>
      </c>
      <c r="AB747" s="33">
        <f t="shared" si="303"/>
        <v>0.42007800000000001</v>
      </c>
      <c r="AC747" s="33" t="str">
        <f t="shared" si="304"/>
        <v/>
      </c>
      <c r="AD747" s="33" t="str">
        <f t="shared" si="305"/>
        <v/>
      </c>
      <c r="AE747" s="62">
        <f t="shared" si="306"/>
        <v>715.17353323548855</v>
      </c>
      <c r="AF747" s="62">
        <f t="shared" si="307"/>
        <v>0</v>
      </c>
      <c r="AG747" s="62">
        <f t="shared" si="308"/>
        <v>0</v>
      </c>
      <c r="AH747" s="62" t="str">
        <f t="shared" si="309"/>
        <v/>
      </c>
      <c r="AI747" s="33" t="str">
        <f t="shared" si="310"/>
        <v/>
      </c>
      <c r="AJ747" s="33" t="str">
        <f t="shared" si="311"/>
        <v/>
      </c>
      <c r="AK747" s="34">
        <f t="shared" si="312"/>
        <v>715.17</v>
      </c>
      <c r="AL747" s="34">
        <f t="shared" si="313"/>
        <v>761.65</v>
      </c>
      <c r="AM747" s="32">
        <f t="shared" si="314"/>
        <v>89518</v>
      </c>
      <c r="AN747" s="35">
        <f t="shared" si="315"/>
        <v>5.3758495219872974E-3</v>
      </c>
      <c r="AO747" s="32">
        <f t="shared" si="316"/>
        <v>153.53963819747921</v>
      </c>
      <c r="AP747" s="32">
        <f t="shared" si="317"/>
        <v>61111</v>
      </c>
      <c r="AQ747" s="32">
        <f t="shared" si="318"/>
        <v>2230</v>
      </c>
      <c r="AR747" s="32">
        <f t="shared" si="319"/>
        <v>3344.4500000000003</v>
      </c>
      <c r="AS747" s="32">
        <f t="shared" si="320"/>
        <v>58727</v>
      </c>
      <c r="AT747" s="36">
        <f t="shared" si="321"/>
        <v>61111</v>
      </c>
      <c r="AU747" s="33"/>
      <c r="AV747" s="33">
        <f t="shared" si="322"/>
        <v>1</v>
      </c>
      <c r="AX747">
        <v>60957</v>
      </c>
      <c r="AY747" s="71">
        <f t="shared" si="323"/>
        <v>2.5263710484439853E-3</v>
      </c>
    </row>
    <row r="748" spans="1:51" ht="15" customHeight="1" x14ac:dyDescent="0.25">
      <c r="A748">
        <v>75</v>
      </c>
      <c r="B748">
        <v>400</v>
      </c>
      <c r="C748" t="s">
        <v>1573</v>
      </c>
      <c r="D748" t="s">
        <v>1574</v>
      </c>
      <c r="E748" s="39" t="s">
        <v>334</v>
      </c>
      <c r="F748" s="32">
        <v>348206</v>
      </c>
      <c r="G748" s="43">
        <v>874</v>
      </c>
      <c r="H748" s="47">
        <f t="shared" si="298"/>
        <v>2.9415114326344032</v>
      </c>
      <c r="I748">
        <v>104</v>
      </c>
      <c r="J748">
        <v>365</v>
      </c>
      <c r="K748" s="33">
        <f t="shared" si="297"/>
        <v>28.493200000000002</v>
      </c>
      <c r="L748" s="33">
        <v>806</v>
      </c>
      <c r="M748" s="33">
        <v>877</v>
      </c>
      <c r="N748" s="33">
        <v>723</v>
      </c>
      <c r="O748" s="33">
        <v>717</v>
      </c>
      <c r="P748" s="42">
        <v>765</v>
      </c>
      <c r="Q748" s="43">
        <v>863</v>
      </c>
      <c r="R748" s="40">
        <f t="shared" si="299"/>
        <v>877</v>
      </c>
      <c r="S748" s="34">
        <f t="shared" si="300"/>
        <v>0.34</v>
      </c>
      <c r="T748" s="43">
        <v>5240800</v>
      </c>
      <c r="U748" s="43">
        <v>33679352</v>
      </c>
      <c r="V748" s="54">
        <f t="shared" si="301"/>
        <v>15.560869</v>
      </c>
      <c r="W748" s="32">
        <v>117</v>
      </c>
      <c r="X748">
        <v>816</v>
      </c>
      <c r="Y748">
        <f t="shared" si="302"/>
        <v>14.34</v>
      </c>
      <c r="Z748" s="46">
        <v>369611</v>
      </c>
      <c r="AA748" s="41">
        <v>372908</v>
      </c>
      <c r="AB748" s="33">
        <f t="shared" si="303"/>
        <v>0.42007800000000001</v>
      </c>
      <c r="AC748" s="33" t="str">
        <f t="shared" si="304"/>
        <v/>
      </c>
      <c r="AD748" s="33" t="str">
        <f t="shared" si="305"/>
        <v/>
      </c>
      <c r="AE748" s="62">
        <f t="shared" si="306"/>
        <v>846.19922070598909</v>
      </c>
      <c r="AF748" s="62">
        <f t="shared" si="307"/>
        <v>0</v>
      </c>
      <c r="AG748" s="62">
        <f t="shared" si="308"/>
        <v>0</v>
      </c>
      <c r="AH748" s="62" t="str">
        <f t="shared" si="309"/>
        <v/>
      </c>
      <c r="AI748" s="33" t="str">
        <f t="shared" si="310"/>
        <v/>
      </c>
      <c r="AJ748" s="33" t="str">
        <f t="shared" si="311"/>
        <v/>
      </c>
      <c r="AK748" s="34">
        <f t="shared" si="312"/>
        <v>846.2</v>
      </c>
      <c r="AL748" s="34">
        <f t="shared" si="313"/>
        <v>901.2</v>
      </c>
      <c r="AM748" s="32">
        <f t="shared" si="314"/>
        <v>632383</v>
      </c>
      <c r="AN748" s="35">
        <f t="shared" si="315"/>
        <v>5.3758495219872974E-3</v>
      </c>
      <c r="AO748" s="32">
        <f t="shared" si="316"/>
        <v>1527.6927896097843</v>
      </c>
      <c r="AP748" s="32">
        <f t="shared" si="317"/>
        <v>349734</v>
      </c>
      <c r="AQ748" s="32">
        <f t="shared" si="318"/>
        <v>8740</v>
      </c>
      <c r="AR748" s="32">
        <f t="shared" si="319"/>
        <v>18645.400000000001</v>
      </c>
      <c r="AS748" s="32">
        <f t="shared" si="320"/>
        <v>339466</v>
      </c>
      <c r="AT748" s="36">
        <f t="shared" si="321"/>
        <v>349734</v>
      </c>
      <c r="AU748" s="33"/>
      <c r="AV748" s="33">
        <f t="shared" si="322"/>
        <v>1</v>
      </c>
      <c r="AX748">
        <v>348206</v>
      </c>
      <c r="AY748" s="71">
        <f t="shared" si="323"/>
        <v>4.3882069809250846E-3</v>
      </c>
    </row>
    <row r="749" spans="1:51" ht="15" customHeight="1" x14ac:dyDescent="0.25">
      <c r="A749">
        <v>75</v>
      </c>
      <c r="B749">
        <v>500</v>
      </c>
      <c r="C749" t="s">
        <v>1981</v>
      </c>
      <c r="D749" t="s">
        <v>1982</v>
      </c>
      <c r="E749" s="39" t="s">
        <v>538</v>
      </c>
      <c r="F749" s="32">
        <v>2700292</v>
      </c>
      <c r="G749" s="43">
        <v>5188</v>
      </c>
      <c r="H749" s="47">
        <f t="shared" si="298"/>
        <v>3.7149999674120426</v>
      </c>
      <c r="I749">
        <v>357</v>
      </c>
      <c r="J749">
        <v>2150</v>
      </c>
      <c r="K749" s="33">
        <f t="shared" si="297"/>
        <v>16.604700000000001</v>
      </c>
      <c r="L749" s="33">
        <v>5366</v>
      </c>
      <c r="M749" s="33">
        <v>5367</v>
      </c>
      <c r="N749" s="33">
        <v>5613</v>
      </c>
      <c r="O749" s="33">
        <v>5068</v>
      </c>
      <c r="P749" s="40">
        <v>5286</v>
      </c>
      <c r="Q749" s="43">
        <v>5105</v>
      </c>
      <c r="R749" s="40">
        <f t="shared" si="299"/>
        <v>5613</v>
      </c>
      <c r="S749" s="34">
        <f t="shared" si="300"/>
        <v>7.57</v>
      </c>
      <c r="T749" s="43">
        <v>96280200</v>
      </c>
      <c r="U749" s="43">
        <v>374466564</v>
      </c>
      <c r="V749" s="54">
        <f t="shared" si="301"/>
        <v>25.711293999999999</v>
      </c>
      <c r="W749" s="32">
        <v>785</v>
      </c>
      <c r="X749">
        <v>5092</v>
      </c>
      <c r="Y749">
        <f t="shared" si="302"/>
        <v>15.42</v>
      </c>
      <c r="Z749" s="46">
        <v>4291415</v>
      </c>
      <c r="AA749" s="41">
        <v>1872874</v>
      </c>
      <c r="AB749" s="33">
        <f t="shared" si="303"/>
        <v>0.42007800000000001</v>
      </c>
      <c r="AC749" s="33" t="str">
        <f t="shared" si="304"/>
        <v/>
      </c>
      <c r="AD749" s="33" t="str">
        <f t="shared" si="305"/>
        <v/>
      </c>
      <c r="AE749" s="62">
        <f t="shared" si="306"/>
        <v>0</v>
      </c>
      <c r="AF749" s="62">
        <f t="shared" si="307"/>
        <v>1111.6754209764999</v>
      </c>
      <c r="AG749" s="62">
        <f t="shared" si="308"/>
        <v>0</v>
      </c>
      <c r="AH749" s="62" t="str">
        <f t="shared" si="309"/>
        <v/>
      </c>
      <c r="AI749" s="33" t="str">
        <f t="shared" si="310"/>
        <v/>
      </c>
      <c r="AJ749" s="33" t="str">
        <f t="shared" si="311"/>
        <v/>
      </c>
      <c r="AK749" s="34">
        <f t="shared" si="312"/>
        <v>1111.68</v>
      </c>
      <c r="AL749" s="34">
        <f t="shared" si="313"/>
        <v>1183.93</v>
      </c>
      <c r="AM749" s="32">
        <f t="shared" si="314"/>
        <v>4339500</v>
      </c>
      <c r="AN749" s="35">
        <f t="shared" si="315"/>
        <v>5.3758495219872974E-3</v>
      </c>
      <c r="AO749" s="32">
        <f t="shared" si="316"/>
        <v>8812.1355432377532</v>
      </c>
      <c r="AP749" s="32">
        <f t="shared" si="317"/>
        <v>2709104</v>
      </c>
      <c r="AQ749" s="32">
        <f t="shared" si="318"/>
        <v>51880</v>
      </c>
      <c r="AR749" s="32">
        <f t="shared" si="319"/>
        <v>93643.700000000012</v>
      </c>
      <c r="AS749" s="32">
        <f t="shared" si="320"/>
        <v>2648412</v>
      </c>
      <c r="AT749" s="36">
        <f t="shared" si="321"/>
        <v>2709104</v>
      </c>
      <c r="AU749" s="33"/>
      <c r="AV749" s="33">
        <f t="shared" si="322"/>
        <v>1</v>
      </c>
      <c r="AX749">
        <v>2700292</v>
      </c>
      <c r="AY749" s="71">
        <f t="shared" si="323"/>
        <v>3.2633507783602664E-3</v>
      </c>
    </row>
    <row r="750" spans="1:51" ht="15" customHeight="1" x14ac:dyDescent="0.25">
      <c r="A750">
        <v>76</v>
      </c>
      <c r="B750">
        <v>100</v>
      </c>
      <c r="C750" t="s">
        <v>943</v>
      </c>
      <c r="D750" t="s">
        <v>944</v>
      </c>
      <c r="E750" s="39" t="s">
        <v>21</v>
      </c>
      <c r="F750" s="32">
        <v>785193</v>
      </c>
      <c r="G750" s="43">
        <v>1366</v>
      </c>
      <c r="H750" s="47">
        <f t="shared" si="298"/>
        <v>3.1354506993455136</v>
      </c>
      <c r="I750">
        <v>200</v>
      </c>
      <c r="J750">
        <v>758</v>
      </c>
      <c r="K750" s="33">
        <f t="shared" si="297"/>
        <v>26.385199999999998</v>
      </c>
      <c r="L750" s="33">
        <v>1789</v>
      </c>
      <c r="M750" s="33">
        <v>1842</v>
      </c>
      <c r="N750" s="33">
        <v>1552</v>
      </c>
      <c r="O750" s="33">
        <v>2871</v>
      </c>
      <c r="P750" s="40">
        <v>1412</v>
      </c>
      <c r="Q750" s="43">
        <v>1392</v>
      </c>
      <c r="R750" s="40">
        <f t="shared" si="299"/>
        <v>2871</v>
      </c>
      <c r="S750" s="34">
        <f t="shared" si="300"/>
        <v>52.42</v>
      </c>
      <c r="T750" s="43">
        <v>28611800</v>
      </c>
      <c r="U750" s="43">
        <v>70179430</v>
      </c>
      <c r="V750" s="54">
        <f t="shared" si="301"/>
        <v>40.769495999999997</v>
      </c>
      <c r="W750" s="32">
        <v>392</v>
      </c>
      <c r="X750">
        <v>1360</v>
      </c>
      <c r="Y750">
        <f t="shared" si="302"/>
        <v>28.82</v>
      </c>
      <c r="Z750" s="46">
        <v>1096256</v>
      </c>
      <c r="AA750" s="41">
        <v>1538608</v>
      </c>
      <c r="AB750" s="33">
        <f t="shared" si="303"/>
        <v>0.42007800000000001</v>
      </c>
      <c r="AC750" s="33" t="str">
        <f t="shared" si="304"/>
        <v/>
      </c>
      <c r="AD750" s="33" t="str">
        <f t="shared" si="305"/>
        <v/>
      </c>
      <c r="AE750" s="62">
        <f t="shared" si="306"/>
        <v>889.03594411933898</v>
      </c>
      <c r="AF750" s="62">
        <f t="shared" si="307"/>
        <v>0</v>
      </c>
      <c r="AG750" s="62">
        <f t="shared" si="308"/>
        <v>0</v>
      </c>
      <c r="AH750" s="62" t="str">
        <f t="shared" si="309"/>
        <v/>
      </c>
      <c r="AI750" s="33" t="str">
        <f t="shared" si="310"/>
        <v/>
      </c>
      <c r="AJ750" s="33" t="str">
        <f t="shared" si="311"/>
        <v/>
      </c>
      <c r="AK750" s="34">
        <f t="shared" si="312"/>
        <v>889.04</v>
      </c>
      <c r="AL750" s="34">
        <f t="shared" si="313"/>
        <v>946.82</v>
      </c>
      <c r="AM750" s="32">
        <f t="shared" si="314"/>
        <v>832843</v>
      </c>
      <c r="AN750" s="35">
        <f t="shared" si="315"/>
        <v>5.3758495219872974E-3</v>
      </c>
      <c r="AO750" s="32">
        <f t="shared" si="316"/>
        <v>256.1592297226947</v>
      </c>
      <c r="AP750" s="32">
        <f t="shared" si="317"/>
        <v>785449</v>
      </c>
      <c r="AQ750" s="32">
        <f t="shared" si="318"/>
        <v>13660</v>
      </c>
      <c r="AR750" s="32">
        <f t="shared" si="319"/>
        <v>76930.400000000009</v>
      </c>
      <c r="AS750" s="32">
        <f t="shared" si="320"/>
        <v>771533</v>
      </c>
      <c r="AT750" s="36">
        <f t="shared" si="321"/>
        <v>785449</v>
      </c>
      <c r="AU750" s="33"/>
      <c r="AV750" s="33">
        <f t="shared" si="322"/>
        <v>1</v>
      </c>
      <c r="AX750">
        <v>785193</v>
      </c>
      <c r="AY750" s="71">
        <f t="shared" si="323"/>
        <v>3.2603449088313319E-4</v>
      </c>
    </row>
    <row r="751" spans="1:51" ht="15" customHeight="1" x14ac:dyDescent="0.25">
      <c r="A751">
        <v>76</v>
      </c>
      <c r="B751">
        <v>200</v>
      </c>
      <c r="C751" t="s">
        <v>1021</v>
      </c>
      <c r="D751" t="s">
        <v>1022</v>
      </c>
      <c r="E751" s="39" t="s">
        <v>60</v>
      </c>
      <c r="F751" s="32">
        <v>1452160</v>
      </c>
      <c r="G751" s="43">
        <v>3440</v>
      </c>
      <c r="H751" s="47">
        <f t="shared" si="298"/>
        <v>3.53655844257153</v>
      </c>
      <c r="I751">
        <v>317</v>
      </c>
      <c r="J751">
        <v>1617</v>
      </c>
      <c r="K751" s="33">
        <f t="shared" si="297"/>
        <v>19.604199999999999</v>
      </c>
      <c r="L751" s="33">
        <v>3484</v>
      </c>
      <c r="M751" s="33">
        <v>3656</v>
      </c>
      <c r="N751" s="33">
        <v>3235</v>
      </c>
      <c r="O751" s="33">
        <v>3376</v>
      </c>
      <c r="P751" s="40">
        <v>3240</v>
      </c>
      <c r="Q751" s="43">
        <v>3480</v>
      </c>
      <c r="R751" s="40">
        <f t="shared" si="299"/>
        <v>3656</v>
      </c>
      <c r="S751" s="34">
        <f t="shared" si="300"/>
        <v>5.91</v>
      </c>
      <c r="T751" s="43">
        <v>31476600</v>
      </c>
      <c r="U751" s="43">
        <v>195708680</v>
      </c>
      <c r="V751" s="54">
        <f t="shared" si="301"/>
        <v>16.083394999999999</v>
      </c>
      <c r="W751" s="32">
        <v>766</v>
      </c>
      <c r="X751">
        <v>3449</v>
      </c>
      <c r="Y751">
        <f t="shared" si="302"/>
        <v>22.21</v>
      </c>
      <c r="Z751" s="46">
        <v>2250635</v>
      </c>
      <c r="AA751" s="41">
        <v>1798466</v>
      </c>
      <c r="AB751" s="33">
        <f t="shared" si="303"/>
        <v>0.42007800000000001</v>
      </c>
      <c r="AC751" s="33" t="str">
        <f t="shared" si="304"/>
        <v/>
      </c>
      <c r="AD751" s="33" t="str">
        <f t="shared" si="305"/>
        <v/>
      </c>
      <c r="AE751" s="62">
        <f t="shared" si="306"/>
        <v>0</v>
      </c>
      <c r="AF751" s="62">
        <f t="shared" si="307"/>
        <v>1001.9448557737499</v>
      </c>
      <c r="AG751" s="62">
        <f t="shared" si="308"/>
        <v>0</v>
      </c>
      <c r="AH751" s="62" t="str">
        <f t="shared" si="309"/>
        <v/>
      </c>
      <c r="AI751" s="33" t="str">
        <f t="shared" si="310"/>
        <v/>
      </c>
      <c r="AJ751" s="33" t="str">
        <f t="shared" si="311"/>
        <v/>
      </c>
      <c r="AK751" s="34">
        <f t="shared" si="312"/>
        <v>1001.94</v>
      </c>
      <c r="AL751" s="34">
        <f t="shared" si="313"/>
        <v>1067.06</v>
      </c>
      <c r="AM751" s="32">
        <f t="shared" si="314"/>
        <v>2725244</v>
      </c>
      <c r="AN751" s="35">
        <f t="shared" si="315"/>
        <v>5.3758495219872974E-3</v>
      </c>
      <c r="AO751" s="32">
        <f t="shared" si="316"/>
        <v>6843.9080128496762</v>
      </c>
      <c r="AP751" s="32">
        <f t="shared" si="317"/>
        <v>1459004</v>
      </c>
      <c r="AQ751" s="32">
        <f t="shared" si="318"/>
        <v>34400</v>
      </c>
      <c r="AR751" s="32">
        <f t="shared" si="319"/>
        <v>89923.3</v>
      </c>
      <c r="AS751" s="32">
        <f t="shared" si="320"/>
        <v>1417760</v>
      </c>
      <c r="AT751" s="36">
        <f t="shared" si="321"/>
        <v>1459004</v>
      </c>
      <c r="AU751" s="33"/>
      <c r="AV751" s="33">
        <f t="shared" si="322"/>
        <v>1</v>
      </c>
      <c r="AX751">
        <v>1452160</v>
      </c>
      <c r="AY751" s="71">
        <f t="shared" si="323"/>
        <v>4.7129792860290875E-3</v>
      </c>
    </row>
    <row r="752" spans="1:51" ht="15" customHeight="1" x14ac:dyDescent="0.25">
      <c r="A752">
        <v>76</v>
      </c>
      <c r="B752">
        <v>300</v>
      </c>
      <c r="C752" t="s">
        <v>1203</v>
      </c>
      <c r="D752" t="s">
        <v>1204</v>
      </c>
      <c r="E752" s="39" t="s">
        <v>151</v>
      </c>
      <c r="F752" s="32">
        <v>20390</v>
      </c>
      <c r="G752" s="43">
        <v>119</v>
      </c>
      <c r="H752" s="47">
        <f t="shared" si="298"/>
        <v>2.0755469613925306</v>
      </c>
      <c r="I752">
        <v>11</v>
      </c>
      <c r="J752">
        <v>44</v>
      </c>
      <c r="K752" s="33">
        <f t="shared" si="297"/>
        <v>25</v>
      </c>
      <c r="L752" s="33">
        <v>147</v>
      </c>
      <c r="M752" s="33">
        <v>196</v>
      </c>
      <c r="N752" s="33">
        <v>172</v>
      </c>
      <c r="O752" s="33">
        <v>173</v>
      </c>
      <c r="P752" s="42">
        <v>164</v>
      </c>
      <c r="Q752" s="43">
        <v>128</v>
      </c>
      <c r="R752" s="40">
        <f t="shared" si="299"/>
        <v>196</v>
      </c>
      <c r="S752" s="34">
        <f t="shared" si="300"/>
        <v>39.29</v>
      </c>
      <c r="T752" s="43">
        <v>2215800</v>
      </c>
      <c r="U752" s="43">
        <v>15341681</v>
      </c>
      <c r="V752" s="54">
        <f t="shared" si="301"/>
        <v>14.443007</v>
      </c>
      <c r="W752" s="32">
        <v>17</v>
      </c>
      <c r="X752">
        <v>62</v>
      </c>
      <c r="Y752">
        <f t="shared" si="302"/>
        <v>27.42</v>
      </c>
      <c r="Z752" s="46">
        <v>190381</v>
      </c>
      <c r="AA752" s="41">
        <v>54701</v>
      </c>
      <c r="AB752" s="33">
        <f t="shared" si="303"/>
        <v>0.42007800000000001</v>
      </c>
      <c r="AC752" s="33" t="str">
        <f t="shared" si="304"/>
        <v/>
      </c>
      <c r="AD752" s="33" t="str">
        <f t="shared" si="305"/>
        <v/>
      </c>
      <c r="AE752" s="62">
        <f t="shared" si="306"/>
        <v>654.92758619149799</v>
      </c>
      <c r="AF752" s="62">
        <f t="shared" si="307"/>
        <v>0</v>
      </c>
      <c r="AG752" s="62">
        <f t="shared" si="308"/>
        <v>0</v>
      </c>
      <c r="AH752" s="62" t="str">
        <f t="shared" si="309"/>
        <v/>
      </c>
      <c r="AI752" s="33" t="str">
        <f t="shared" si="310"/>
        <v/>
      </c>
      <c r="AJ752" s="33" t="str">
        <f t="shared" si="311"/>
        <v/>
      </c>
      <c r="AK752" s="34">
        <f t="shared" si="312"/>
        <v>654.92999999999995</v>
      </c>
      <c r="AL752" s="34">
        <f t="shared" si="313"/>
        <v>697.5</v>
      </c>
      <c r="AM752" s="32">
        <f t="shared" si="314"/>
        <v>3028</v>
      </c>
      <c r="AN752" s="35">
        <f t="shared" si="315"/>
        <v>5.3758495219872974E-3</v>
      </c>
      <c r="AO752" s="32">
        <f t="shared" si="316"/>
        <v>-93.335499400743458</v>
      </c>
      <c r="AP752" s="32">
        <f t="shared" si="317"/>
        <v>3028</v>
      </c>
      <c r="AQ752" s="32">
        <f t="shared" si="318"/>
        <v>1190</v>
      </c>
      <c r="AR752" s="32">
        <f t="shared" si="319"/>
        <v>2735.05</v>
      </c>
      <c r="AS752" s="32">
        <f t="shared" si="320"/>
        <v>19200</v>
      </c>
      <c r="AT752" s="36">
        <f t="shared" si="321"/>
        <v>19200</v>
      </c>
      <c r="AU752" s="33"/>
      <c r="AV752" s="33">
        <f t="shared" si="322"/>
        <v>1</v>
      </c>
      <c r="AX752">
        <v>20390</v>
      </c>
      <c r="AY752" s="71">
        <f t="shared" si="323"/>
        <v>-5.8361942128494361E-2</v>
      </c>
    </row>
    <row r="753" spans="1:51" ht="15" customHeight="1" x14ac:dyDescent="0.25">
      <c r="A753">
        <v>76</v>
      </c>
      <c r="B753">
        <v>400</v>
      </c>
      <c r="C753" t="s">
        <v>1271</v>
      </c>
      <c r="D753" t="s">
        <v>1272</v>
      </c>
      <c r="E753" s="39" t="s">
        <v>184</v>
      </c>
      <c r="F753" s="32">
        <v>11240</v>
      </c>
      <c r="G753" s="43">
        <v>100</v>
      </c>
      <c r="H753" s="47">
        <f t="shared" si="298"/>
        <v>2</v>
      </c>
      <c r="I753">
        <v>32</v>
      </c>
      <c r="J753">
        <v>65</v>
      </c>
      <c r="K753" s="33">
        <f t="shared" si="297"/>
        <v>49.230800000000002</v>
      </c>
      <c r="L753" s="33">
        <v>136</v>
      </c>
      <c r="M753" s="33">
        <v>152</v>
      </c>
      <c r="N753" s="33">
        <v>98</v>
      </c>
      <c r="O753" s="33">
        <v>108</v>
      </c>
      <c r="P753" s="42">
        <v>97</v>
      </c>
      <c r="Q753" s="43">
        <v>103</v>
      </c>
      <c r="R753" s="40">
        <f t="shared" si="299"/>
        <v>152</v>
      </c>
      <c r="S753" s="34">
        <f t="shared" si="300"/>
        <v>34.21</v>
      </c>
      <c r="T753" s="43">
        <v>1467700</v>
      </c>
      <c r="U753" s="43">
        <v>8673663</v>
      </c>
      <c r="V753" s="54">
        <f t="shared" si="301"/>
        <v>16.921340000000001</v>
      </c>
      <c r="W753" s="32">
        <v>16</v>
      </c>
      <c r="X753">
        <v>134</v>
      </c>
      <c r="Y753">
        <f t="shared" si="302"/>
        <v>11.94</v>
      </c>
      <c r="Z753" s="46">
        <v>103589</v>
      </c>
      <c r="AA753" s="41">
        <v>76502</v>
      </c>
      <c r="AB753" s="33">
        <f t="shared" si="303"/>
        <v>0.42007800000000001</v>
      </c>
      <c r="AC753" s="33" t="str">
        <f t="shared" si="304"/>
        <v/>
      </c>
      <c r="AD753" s="33" t="str">
        <f t="shared" si="305"/>
        <v/>
      </c>
      <c r="AE753" s="62">
        <f t="shared" si="306"/>
        <v>638.24099999999999</v>
      </c>
      <c r="AF753" s="62">
        <f t="shared" si="307"/>
        <v>0</v>
      </c>
      <c r="AG753" s="62">
        <f t="shared" si="308"/>
        <v>0</v>
      </c>
      <c r="AH753" s="62" t="str">
        <f t="shared" si="309"/>
        <v/>
      </c>
      <c r="AI753" s="33" t="str">
        <f t="shared" si="310"/>
        <v/>
      </c>
      <c r="AJ753" s="33" t="str">
        <f t="shared" si="311"/>
        <v/>
      </c>
      <c r="AK753" s="34">
        <f t="shared" si="312"/>
        <v>638.24</v>
      </c>
      <c r="AL753" s="34">
        <f t="shared" si="313"/>
        <v>679.72</v>
      </c>
      <c r="AM753" s="32">
        <f t="shared" si="314"/>
        <v>24457</v>
      </c>
      <c r="AN753" s="35">
        <f t="shared" si="315"/>
        <v>5.3758495219872974E-3</v>
      </c>
      <c r="AO753" s="32">
        <f t="shared" si="316"/>
        <v>71.052603132106114</v>
      </c>
      <c r="AP753" s="32">
        <f t="shared" si="317"/>
        <v>11311</v>
      </c>
      <c r="AQ753" s="32">
        <f t="shared" si="318"/>
        <v>1000</v>
      </c>
      <c r="AR753" s="32">
        <f t="shared" si="319"/>
        <v>3825.1000000000004</v>
      </c>
      <c r="AS753" s="32">
        <f t="shared" si="320"/>
        <v>10240</v>
      </c>
      <c r="AT753" s="36">
        <f t="shared" si="321"/>
        <v>11311</v>
      </c>
      <c r="AU753" s="33"/>
      <c r="AV753" s="33">
        <f t="shared" si="322"/>
        <v>1</v>
      </c>
      <c r="AX753">
        <v>11240</v>
      </c>
      <c r="AY753" s="71">
        <f t="shared" si="323"/>
        <v>6.3167259786476868E-3</v>
      </c>
    </row>
    <row r="754" spans="1:51" ht="15" customHeight="1" x14ac:dyDescent="0.25">
      <c r="A754">
        <v>76</v>
      </c>
      <c r="B754">
        <v>500</v>
      </c>
      <c r="C754" t="s">
        <v>1291</v>
      </c>
      <c r="D754" t="s">
        <v>1292</v>
      </c>
      <c r="E754" s="39" t="s">
        <v>194</v>
      </c>
      <c r="F754" s="32">
        <v>28306</v>
      </c>
      <c r="G754" s="43">
        <v>106</v>
      </c>
      <c r="H754" s="47">
        <f t="shared" si="298"/>
        <v>2.0253058652647704</v>
      </c>
      <c r="I754">
        <v>27</v>
      </c>
      <c r="J754">
        <v>57</v>
      </c>
      <c r="K754" s="33">
        <f t="shared" si="297"/>
        <v>47.368400000000001</v>
      </c>
      <c r="L754" s="33">
        <v>195</v>
      </c>
      <c r="M754" s="33">
        <v>179</v>
      </c>
      <c r="N754" s="33">
        <v>149</v>
      </c>
      <c r="O754" s="33">
        <v>133</v>
      </c>
      <c r="P754" s="42">
        <v>115</v>
      </c>
      <c r="Q754" s="43">
        <v>110</v>
      </c>
      <c r="R754" s="40">
        <f t="shared" si="299"/>
        <v>195</v>
      </c>
      <c r="S754" s="34">
        <f t="shared" si="300"/>
        <v>45.64</v>
      </c>
      <c r="T754" s="43">
        <v>2391200</v>
      </c>
      <c r="U754" s="43">
        <v>9560636</v>
      </c>
      <c r="V754" s="54">
        <f t="shared" si="301"/>
        <v>25.010888000000001</v>
      </c>
      <c r="W754" s="32">
        <v>23</v>
      </c>
      <c r="X754">
        <v>73</v>
      </c>
      <c r="Y754">
        <f t="shared" si="302"/>
        <v>31.51</v>
      </c>
      <c r="Z754" s="46">
        <v>107346</v>
      </c>
      <c r="AA754" s="41">
        <v>23198</v>
      </c>
      <c r="AB754" s="33">
        <f t="shared" si="303"/>
        <v>0.42007800000000001</v>
      </c>
      <c r="AC754" s="33" t="str">
        <f t="shared" si="304"/>
        <v/>
      </c>
      <c r="AD754" s="33" t="str">
        <f t="shared" si="305"/>
        <v/>
      </c>
      <c r="AE754" s="62">
        <f t="shared" si="306"/>
        <v>643.8304836020867</v>
      </c>
      <c r="AF754" s="62">
        <f t="shared" si="307"/>
        <v>0</v>
      </c>
      <c r="AG754" s="62">
        <f t="shared" si="308"/>
        <v>0</v>
      </c>
      <c r="AH754" s="62" t="str">
        <f t="shared" si="309"/>
        <v/>
      </c>
      <c r="AI754" s="33" t="str">
        <f t="shared" si="310"/>
        <v/>
      </c>
      <c r="AJ754" s="33" t="str">
        <f t="shared" si="311"/>
        <v/>
      </c>
      <c r="AK754" s="34">
        <f t="shared" si="312"/>
        <v>643.83000000000004</v>
      </c>
      <c r="AL754" s="34">
        <f t="shared" si="313"/>
        <v>685.67</v>
      </c>
      <c r="AM754" s="32">
        <f t="shared" si="314"/>
        <v>27587</v>
      </c>
      <c r="AN754" s="35">
        <f t="shared" si="315"/>
        <v>5.3758495219872974E-3</v>
      </c>
      <c r="AO754" s="32">
        <f t="shared" si="316"/>
        <v>-3.865235806308867</v>
      </c>
      <c r="AP754" s="32">
        <f t="shared" si="317"/>
        <v>27587</v>
      </c>
      <c r="AQ754" s="32">
        <f t="shared" si="318"/>
        <v>1060</v>
      </c>
      <c r="AR754" s="32">
        <f t="shared" si="319"/>
        <v>1159.9000000000001</v>
      </c>
      <c r="AS754" s="32">
        <f t="shared" si="320"/>
        <v>27246</v>
      </c>
      <c r="AT754" s="36">
        <f t="shared" si="321"/>
        <v>27587</v>
      </c>
      <c r="AU754" s="33"/>
      <c r="AV754" s="33">
        <f t="shared" si="322"/>
        <v>1</v>
      </c>
      <c r="AX754">
        <v>28306</v>
      </c>
      <c r="AY754" s="71">
        <f t="shared" si="323"/>
        <v>-2.5400975058291527E-2</v>
      </c>
    </row>
    <row r="755" spans="1:51" ht="15" customHeight="1" x14ac:dyDescent="0.25">
      <c r="A755">
        <v>76</v>
      </c>
      <c r="B755">
        <v>600</v>
      </c>
      <c r="C755" t="s">
        <v>1649</v>
      </c>
      <c r="D755" t="s">
        <v>1650</v>
      </c>
      <c r="E755" s="39" t="s">
        <v>372</v>
      </c>
      <c r="F755" s="32">
        <v>0</v>
      </c>
      <c r="G755" s="43">
        <v>85</v>
      </c>
      <c r="H755" s="47">
        <f t="shared" si="298"/>
        <v>1.9294189257142926</v>
      </c>
      <c r="I755">
        <v>16</v>
      </c>
      <c r="J755">
        <v>44</v>
      </c>
      <c r="K755" s="33">
        <f t="shared" si="297"/>
        <v>36.363599999999998</v>
      </c>
      <c r="L755" s="33">
        <v>146</v>
      </c>
      <c r="M755" s="33">
        <v>142</v>
      </c>
      <c r="N755" s="33">
        <v>123</v>
      </c>
      <c r="O755" s="33">
        <v>112</v>
      </c>
      <c r="P755" s="42">
        <v>92</v>
      </c>
      <c r="Q755" s="43">
        <v>87</v>
      </c>
      <c r="R755" s="40">
        <f t="shared" si="299"/>
        <v>146</v>
      </c>
      <c r="S755" s="34">
        <f t="shared" si="300"/>
        <v>41.78</v>
      </c>
      <c r="T755" s="43">
        <v>12848200</v>
      </c>
      <c r="U755" s="43">
        <v>19167025</v>
      </c>
      <c r="V755" s="54">
        <f t="shared" si="301"/>
        <v>67.032833999999994</v>
      </c>
      <c r="W755" s="32">
        <v>32</v>
      </c>
      <c r="X755">
        <v>64</v>
      </c>
      <c r="Y755">
        <f t="shared" si="302"/>
        <v>50</v>
      </c>
      <c r="Z755" s="46">
        <v>380495</v>
      </c>
      <c r="AA755" s="41">
        <v>184404</v>
      </c>
      <c r="AB755" s="33">
        <f t="shared" si="303"/>
        <v>0.42007800000000001</v>
      </c>
      <c r="AC755" s="33" t="str">
        <f t="shared" si="304"/>
        <v/>
      </c>
      <c r="AD755" s="33" t="str">
        <f t="shared" si="305"/>
        <v/>
      </c>
      <c r="AE755" s="62">
        <f t="shared" si="306"/>
        <v>622.65126405499586</v>
      </c>
      <c r="AF755" s="62">
        <f t="shared" si="307"/>
        <v>0</v>
      </c>
      <c r="AG755" s="62">
        <f t="shared" si="308"/>
        <v>0</v>
      </c>
      <c r="AH755" s="62" t="str">
        <f t="shared" si="309"/>
        <v/>
      </c>
      <c r="AI755" s="33" t="str">
        <f t="shared" si="310"/>
        <v/>
      </c>
      <c r="AJ755" s="33" t="str">
        <f t="shared" si="311"/>
        <v/>
      </c>
      <c r="AK755" s="34">
        <f t="shared" si="312"/>
        <v>622.65</v>
      </c>
      <c r="AL755" s="34">
        <f t="shared" si="313"/>
        <v>663.12</v>
      </c>
      <c r="AM755" s="32">
        <f t="shared" si="314"/>
        <v>0</v>
      </c>
      <c r="AN755" s="35">
        <f t="shared" si="315"/>
        <v>5.3758495219872974E-3</v>
      </c>
      <c r="AO755" s="32">
        <f t="shared" si="316"/>
        <v>0</v>
      </c>
      <c r="AP755" s="32">
        <f t="shared" si="317"/>
        <v>0</v>
      </c>
      <c r="AQ755" s="32">
        <f t="shared" si="318"/>
        <v>850</v>
      </c>
      <c r="AR755" s="32">
        <f t="shared" si="319"/>
        <v>9220.2000000000007</v>
      </c>
      <c r="AS755" s="32">
        <f t="shared" si="320"/>
        <v>-850</v>
      </c>
      <c r="AT755" s="36">
        <f t="shared" si="321"/>
        <v>0</v>
      </c>
      <c r="AU755" s="33"/>
      <c r="AV755" s="33">
        <f t="shared" si="322"/>
        <v>0</v>
      </c>
      <c r="AX755">
        <v>0</v>
      </c>
      <c r="AY755" s="71" t="e">
        <f t="shared" si="323"/>
        <v>#DIV/0!</v>
      </c>
    </row>
    <row r="756" spans="1:51" ht="15" customHeight="1" x14ac:dyDescent="0.25">
      <c r="A756">
        <v>76</v>
      </c>
      <c r="B756">
        <v>700</v>
      </c>
      <c r="C756" t="s">
        <v>1725</v>
      </c>
      <c r="D756" t="s">
        <v>1726</v>
      </c>
      <c r="E756" s="39" t="s">
        <v>410</v>
      </c>
      <c r="F756" s="32">
        <v>297389</v>
      </c>
      <c r="G756" s="43">
        <v>793</v>
      </c>
      <c r="H756" s="47">
        <f t="shared" si="298"/>
        <v>2.8992731873176036</v>
      </c>
      <c r="I756">
        <v>77</v>
      </c>
      <c r="J756">
        <v>344</v>
      </c>
      <c r="K756" s="33">
        <f t="shared" si="297"/>
        <v>22.383700000000001</v>
      </c>
      <c r="L756" s="33">
        <v>641</v>
      </c>
      <c r="M756" s="33">
        <v>761</v>
      </c>
      <c r="N756" s="33">
        <v>732</v>
      </c>
      <c r="O756" s="33">
        <v>759</v>
      </c>
      <c r="P756" s="42">
        <v>759</v>
      </c>
      <c r="Q756" s="43">
        <v>805</v>
      </c>
      <c r="R756" s="40">
        <f t="shared" si="299"/>
        <v>805</v>
      </c>
      <c r="S756" s="34">
        <f t="shared" si="300"/>
        <v>1.49</v>
      </c>
      <c r="T756" s="43">
        <v>4800400</v>
      </c>
      <c r="U756" s="43">
        <v>47703634</v>
      </c>
      <c r="V756" s="54">
        <f t="shared" si="301"/>
        <v>10.062965</v>
      </c>
      <c r="W756" s="32">
        <v>164</v>
      </c>
      <c r="X756">
        <v>826</v>
      </c>
      <c r="Y756">
        <f t="shared" si="302"/>
        <v>19.850000000000001</v>
      </c>
      <c r="Z756" s="46">
        <v>579715</v>
      </c>
      <c r="AA756" s="41">
        <v>376123</v>
      </c>
      <c r="AB756" s="33">
        <f t="shared" si="303"/>
        <v>0.42007800000000001</v>
      </c>
      <c r="AC756" s="33" t="str">
        <f t="shared" si="304"/>
        <v/>
      </c>
      <c r="AD756" s="33" t="str">
        <f t="shared" si="305"/>
        <v/>
      </c>
      <c r="AE756" s="62">
        <f t="shared" si="306"/>
        <v>836.86976379515033</v>
      </c>
      <c r="AF756" s="62">
        <f t="shared" si="307"/>
        <v>0</v>
      </c>
      <c r="AG756" s="62">
        <f t="shared" si="308"/>
        <v>0</v>
      </c>
      <c r="AH756" s="62" t="str">
        <f t="shared" si="309"/>
        <v/>
      </c>
      <c r="AI756" s="33" t="str">
        <f t="shared" si="310"/>
        <v/>
      </c>
      <c r="AJ756" s="33" t="str">
        <f t="shared" si="311"/>
        <v/>
      </c>
      <c r="AK756" s="34">
        <f t="shared" si="312"/>
        <v>836.87</v>
      </c>
      <c r="AL756" s="34">
        <f t="shared" si="313"/>
        <v>891.26</v>
      </c>
      <c r="AM756" s="32">
        <f t="shared" si="314"/>
        <v>463244</v>
      </c>
      <c r="AN756" s="35">
        <f t="shared" si="315"/>
        <v>5.3758495219872974E-3</v>
      </c>
      <c r="AO756" s="32">
        <f t="shared" si="316"/>
        <v>891.61152246920324</v>
      </c>
      <c r="AP756" s="32">
        <f t="shared" si="317"/>
        <v>298281</v>
      </c>
      <c r="AQ756" s="32">
        <f t="shared" si="318"/>
        <v>7930</v>
      </c>
      <c r="AR756" s="32">
        <f t="shared" si="319"/>
        <v>18806.150000000001</v>
      </c>
      <c r="AS756" s="32">
        <f t="shared" si="320"/>
        <v>289459</v>
      </c>
      <c r="AT756" s="36">
        <f t="shared" si="321"/>
        <v>298281</v>
      </c>
      <c r="AU756" s="33"/>
      <c r="AV756" s="33">
        <f t="shared" si="322"/>
        <v>1</v>
      </c>
      <c r="AX756">
        <v>297389</v>
      </c>
      <c r="AY756" s="71">
        <f t="shared" si="323"/>
        <v>2.9994384459411747E-3</v>
      </c>
    </row>
    <row r="757" spans="1:51" ht="15" customHeight="1" x14ac:dyDescent="0.25">
      <c r="A757">
        <v>76</v>
      </c>
      <c r="B757">
        <v>800</v>
      </c>
      <c r="C757" t="s">
        <v>1997</v>
      </c>
      <c r="D757" t="s">
        <v>1998</v>
      </c>
      <c r="E757" s="39" t="s">
        <v>546</v>
      </c>
      <c r="F757" s="32">
        <v>58329</v>
      </c>
      <c r="G757" s="43">
        <v>303</v>
      </c>
      <c r="H757" s="47">
        <f t="shared" si="298"/>
        <v>2.4814426285023048</v>
      </c>
      <c r="I757">
        <v>61</v>
      </c>
      <c r="J757">
        <v>120</v>
      </c>
      <c r="K757" s="33">
        <f t="shared" si="297"/>
        <v>50.833300000000001</v>
      </c>
      <c r="L757" s="33">
        <v>358</v>
      </c>
      <c r="M757" s="33">
        <v>343</v>
      </c>
      <c r="N757" s="33">
        <v>282</v>
      </c>
      <c r="O757" s="33">
        <v>303</v>
      </c>
      <c r="P757" s="42">
        <v>278</v>
      </c>
      <c r="Q757" s="43">
        <v>306</v>
      </c>
      <c r="R757" s="40">
        <f t="shared" si="299"/>
        <v>358</v>
      </c>
      <c r="S757" s="34">
        <f t="shared" si="300"/>
        <v>15.36</v>
      </c>
      <c r="T757" s="43">
        <v>9585500</v>
      </c>
      <c r="U757" s="43">
        <v>21929897</v>
      </c>
      <c r="V757" s="54">
        <f t="shared" si="301"/>
        <v>43.709735999999999</v>
      </c>
      <c r="W757" s="32">
        <v>49</v>
      </c>
      <c r="X757">
        <v>306</v>
      </c>
      <c r="Y757">
        <f t="shared" si="302"/>
        <v>16.010000000000002</v>
      </c>
      <c r="Z757" s="46">
        <v>350577</v>
      </c>
      <c r="AA757" s="41">
        <v>177000</v>
      </c>
      <c r="AB757" s="33">
        <f t="shared" si="303"/>
        <v>0.42007800000000001</v>
      </c>
      <c r="AC757" s="33" t="str">
        <f t="shared" si="304"/>
        <v/>
      </c>
      <c r="AD757" s="33" t="str">
        <f t="shared" si="305"/>
        <v/>
      </c>
      <c r="AE757" s="62">
        <f t="shared" si="306"/>
        <v>744.58060345570357</v>
      </c>
      <c r="AF757" s="62">
        <f t="shared" si="307"/>
        <v>0</v>
      </c>
      <c r="AG757" s="62">
        <f t="shared" si="308"/>
        <v>0</v>
      </c>
      <c r="AH757" s="62" t="str">
        <f t="shared" si="309"/>
        <v/>
      </c>
      <c r="AI757" s="33" t="str">
        <f t="shared" si="310"/>
        <v/>
      </c>
      <c r="AJ757" s="33" t="str">
        <f t="shared" si="311"/>
        <v/>
      </c>
      <c r="AK757" s="34">
        <f t="shared" si="312"/>
        <v>744.58</v>
      </c>
      <c r="AL757" s="34">
        <f t="shared" si="313"/>
        <v>792.97</v>
      </c>
      <c r="AM757" s="32">
        <f t="shared" si="314"/>
        <v>93000</v>
      </c>
      <c r="AN757" s="35">
        <f t="shared" si="315"/>
        <v>5.3758495219872974E-3</v>
      </c>
      <c r="AO757" s="32">
        <f t="shared" si="316"/>
        <v>186.38607877682159</v>
      </c>
      <c r="AP757" s="32">
        <f t="shared" si="317"/>
        <v>58515</v>
      </c>
      <c r="AQ757" s="32">
        <f t="shared" si="318"/>
        <v>3030</v>
      </c>
      <c r="AR757" s="32">
        <f t="shared" si="319"/>
        <v>8850</v>
      </c>
      <c r="AS757" s="32">
        <f t="shared" si="320"/>
        <v>55299</v>
      </c>
      <c r="AT757" s="36">
        <f t="shared" si="321"/>
        <v>58515</v>
      </c>
      <c r="AU757" s="33"/>
      <c r="AV757" s="33">
        <f t="shared" si="322"/>
        <v>1</v>
      </c>
      <c r="AX757">
        <v>58329</v>
      </c>
      <c r="AY757" s="71">
        <f t="shared" si="323"/>
        <v>3.1888083114745666E-3</v>
      </c>
    </row>
    <row r="758" spans="1:51" ht="15" customHeight="1" x14ac:dyDescent="0.25">
      <c r="A758">
        <v>77</v>
      </c>
      <c r="B758">
        <v>100</v>
      </c>
      <c r="C758" t="s">
        <v>1023</v>
      </c>
      <c r="D758" t="s">
        <v>1024</v>
      </c>
      <c r="E758" s="39" t="s">
        <v>61</v>
      </c>
      <c r="F758" s="32">
        <v>199939</v>
      </c>
      <c r="G758" s="43">
        <v>560</v>
      </c>
      <c r="H758" s="47">
        <f t="shared" si="298"/>
        <v>2.7481880270062002</v>
      </c>
      <c r="I758">
        <v>80</v>
      </c>
      <c r="J758">
        <v>238</v>
      </c>
      <c r="K758" s="33">
        <f t="shared" si="297"/>
        <v>33.613399999999999</v>
      </c>
      <c r="L758" s="33">
        <v>512</v>
      </c>
      <c r="M758" s="33">
        <v>510</v>
      </c>
      <c r="N758" s="33">
        <v>507</v>
      </c>
      <c r="O758" s="33">
        <v>470</v>
      </c>
      <c r="P758" s="42">
        <v>497</v>
      </c>
      <c r="Q758" s="43">
        <v>560</v>
      </c>
      <c r="R758" s="40">
        <f t="shared" si="299"/>
        <v>560</v>
      </c>
      <c r="S758" s="34">
        <f t="shared" si="300"/>
        <v>0</v>
      </c>
      <c r="T758" s="43">
        <v>3267200</v>
      </c>
      <c r="U758" s="43">
        <v>25083625</v>
      </c>
      <c r="V758" s="54">
        <f t="shared" si="301"/>
        <v>13.025231</v>
      </c>
      <c r="W758" s="32">
        <v>70</v>
      </c>
      <c r="X758">
        <v>489</v>
      </c>
      <c r="Y758">
        <f t="shared" si="302"/>
        <v>14.31</v>
      </c>
      <c r="Z758" s="46">
        <v>280564</v>
      </c>
      <c r="AA758" s="41">
        <v>178213</v>
      </c>
      <c r="AB758" s="33">
        <f t="shared" si="303"/>
        <v>0.42007800000000001</v>
      </c>
      <c r="AC758" s="33" t="str">
        <f t="shared" si="304"/>
        <v/>
      </c>
      <c r="AD758" s="33" t="str">
        <f t="shared" si="305"/>
        <v/>
      </c>
      <c r="AE758" s="62">
        <f t="shared" si="306"/>
        <v>803.49852684104849</v>
      </c>
      <c r="AF758" s="62">
        <f t="shared" si="307"/>
        <v>0</v>
      </c>
      <c r="AG758" s="62">
        <f t="shared" si="308"/>
        <v>0</v>
      </c>
      <c r="AH758" s="62" t="str">
        <f t="shared" si="309"/>
        <v/>
      </c>
      <c r="AI758" s="33" t="str">
        <f t="shared" si="310"/>
        <v/>
      </c>
      <c r="AJ758" s="33" t="str">
        <f t="shared" si="311"/>
        <v/>
      </c>
      <c r="AK758" s="34">
        <f t="shared" si="312"/>
        <v>803.5</v>
      </c>
      <c r="AL758" s="34">
        <f t="shared" si="313"/>
        <v>855.72</v>
      </c>
      <c r="AM758" s="32">
        <f t="shared" si="314"/>
        <v>361344</v>
      </c>
      <c r="AN758" s="35">
        <f t="shared" si="315"/>
        <v>5.3758495219872974E-3</v>
      </c>
      <c r="AO758" s="32">
        <f t="shared" si="316"/>
        <v>867.6889920963597</v>
      </c>
      <c r="AP758" s="32">
        <f t="shared" si="317"/>
        <v>200807</v>
      </c>
      <c r="AQ758" s="32">
        <f t="shared" si="318"/>
        <v>5600</v>
      </c>
      <c r="AR758" s="32">
        <f t="shared" si="319"/>
        <v>8910.65</v>
      </c>
      <c r="AS758" s="32">
        <f t="shared" si="320"/>
        <v>194339</v>
      </c>
      <c r="AT758" s="36">
        <f t="shared" si="321"/>
        <v>200807</v>
      </c>
      <c r="AU758" s="33"/>
      <c r="AV758" s="33">
        <f t="shared" si="322"/>
        <v>1</v>
      </c>
      <c r="AX758">
        <v>199939</v>
      </c>
      <c r="AY758" s="71">
        <f t="shared" si="323"/>
        <v>4.3413241038516744E-3</v>
      </c>
    </row>
    <row r="759" spans="1:51" ht="15" customHeight="1" x14ac:dyDescent="0.25">
      <c r="A759">
        <v>77</v>
      </c>
      <c r="B759">
        <v>200</v>
      </c>
      <c r="C759" t="s">
        <v>1097</v>
      </c>
      <c r="D759" t="s">
        <v>1098</v>
      </c>
      <c r="E759" s="39" t="s">
        <v>98</v>
      </c>
      <c r="F759" s="32">
        <v>315067</v>
      </c>
      <c r="G759" s="43">
        <v>840</v>
      </c>
      <c r="H759" s="47">
        <f t="shared" si="298"/>
        <v>2.9242792860618816</v>
      </c>
      <c r="I759">
        <v>153</v>
      </c>
      <c r="J759">
        <v>441</v>
      </c>
      <c r="K759" s="33">
        <f t="shared" si="297"/>
        <v>34.693899999999999</v>
      </c>
      <c r="L759" s="33">
        <v>665</v>
      </c>
      <c r="M759" s="33">
        <v>693</v>
      </c>
      <c r="N759" s="33">
        <v>782</v>
      </c>
      <c r="O759" s="33">
        <v>735</v>
      </c>
      <c r="P759" s="42">
        <v>790</v>
      </c>
      <c r="Q759" s="43">
        <v>839</v>
      </c>
      <c r="R759" s="40">
        <f t="shared" si="299"/>
        <v>839</v>
      </c>
      <c r="S759" s="34">
        <f t="shared" si="300"/>
        <v>0</v>
      </c>
      <c r="T759" s="43">
        <v>15445300</v>
      </c>
      <c r="U759" s="43">
        <v>57738235</v>
      </c>
      <c r="V759" s="54">
        <f t="shared" si="301"/>
        <v>26.750558000000002</v>
      </c>
      <c r="W759" s="32">
        <v>146</v>
      </c>
      <c r="X759">
        <v>922</v>
      </c>
      <c r="Y759">
        <f t="shared" si="302"/>
        <v>15.84</v>
      </c>
      <c r="Z759" s="46">
        <v>727683</v>
      </c>
      <c r="AA759" s="41">
        <v>244389</v>
      </c>
      <c r="AB759" s="33">
        <f t="shared" si="303"/>
        <v>0.42007800000000001</v>
      </c>
      <c r="AC759" s="33" t="str">
        <f t="shared" si="304"/>
        <v/>
      </c>
      <c r="AD759" s="33" t="str">
        <f t="shared" si="305"/>
        <v/>
      </c>
      <c r="AE759" s="62">
        <f t="shared" si="306"/>
        <v>842.3930358674902</v>
      </c>
      <c r="AF759" s="62">
        <f t="shared" si="307"/>
        <v>0</v>
      </c>
      <c r="AG759" s="62">
        <f t="shared" si="308"/>
        <v>0</v>
      </c>
      <c r="AH759" s="62" t="str">
        <f t="shared" si="309"/>
        <v/>
      </c>
      <c r="AI759" s="33" t="str">
        <f t="shared" si="310"/>
        <v/>
      </c>
      <c r="AJ759" s="33" t="str">
        <f t="shared" si="311"/>
        <v/>
      </c>
      <c r="AK759" s="34">
        <f t="shared" si="312"/>
        <v>842.39</v>
      </c>
      <c r="AL759" s="34">
        <f t="shared" si="313"/>
        <v>897.14</v>
      </c>
      <c r="AM759" s="32">
        <f t="shared" si="314"/>
        <v>447914</v>
      </c>
      <c r="AN759" s="35">
        <f t="shared" si="315"/>
        <v>5.3758495219872974E-3</v>
      </c>
      <c r="AO759" s="32">
        <f t="shared" si="316"/>
        <v>714.1654814474465</v>
      </c>
      <c r="AP759" s="32">
        <f t="shared" si="317"/>
        <v>315781</v>
      </c>
      <c r="AQ759" s="32">
        <f t="shared" si="318"/>
        <v>8400</v>
      </c>
      <c r="AR759" s="32">
        <f t="shared" si="319"/>
        <v>12219.45</v>
      </c>
      <c r="AS759" s="32">
        <f t="shared" si="320"/>
        <v>306667</v>
      </c>
      <c r="AT759" s="36">
        <f t="shared" si="321"/>
        <v>315781</v>
      </c>
      <c r="AU759" s="33"/>
      <c r="AV759" s="33">
        <f t="shared" si="322"/>
        <v>1</v>
      </c>
      <c r="AX759">
        <v>315067</v>
      </c>
      <c r="AY759" s="71">
        <f t="shared" si="323"/>
        <v>2.266184652788137E-3</v>
      </c>
    </row>
    <row r="760" spans="1:51" ht="15" customHeight="1" x14ac:dyDescent="0.25">
      <c r="A760">
        <v>77</v>
      </c>
      <c r="B760">
        <v>300</v>
      </c>
      <c r="C760" t="s">
        <v>1119</v>
      </c>
      <c r="D760" t="s">
        <v>1120</v>
      </c>
      <c r="E760" s="39" t="s">
        <v>109</v>
      </c>
      <c r="F760" s="32">
        <v>38933</v>
      </c>
      <c r="G760" s="43">
        <v>125</v>
      </c>
      <c r="H760" s="47">
        <f t="shared" si="298"/>
        <v>2.0969100130080562</v>
      </c>
      <c r="I760">
        <v>28</v>
      </c>
      <c r="J760">
        <v>67</v>
      </c>
      <c r="K760" s="33">
        <f t="shared" si="297"/>
        <v>41.790999999999997</v>
      </c>
      <c r="L760" s="33">
        <v>135</v>
      </c>
      <c r="M760" s="33">
        <v>177</v>
      </c>
      <c r="N760" s="33">
        <v>172</v>
      </c>
      <c r="O760" s="33">
        <v>146</v>
      </c>
      <c r="P760" s="42">
        <v>144</v>
      </c>
      <c r="Q760" s="43">
        <v>123</v>
      </c>
      <c r="R760" s="40">
        <f t="shared" si="299"/>
        <v>177</v>
      </c>
      <c r="S760" s="34">
        <f t="shared" si="300"/>
        <v>29.38</v>
      </c>
      <c r="T760" s="43">
        <v>187400</v>
      </c>
      <c r="U760" s="43">
        <v>7055769</v>
      </c>
      <c r="V760" s="54">
        <f t="shared" si="301"/>
        <v>2.655983</v>
      </c>
      <c r="W760" s="32">
        <v>16</v>
      </c>
      <c r="X760">
        <v>94</v>
      </c>
      <c r="Y760">
        <f t="shared" si="302"/>
        <v>17.02</v>
      </c>
      <c r="Z760" s="46">
        <v>78973</v>
      </c>
      <c r="AA760" s="41">
        <v>22907</v>
      </c>
      <c r="AB760" s="33">
        <f t="shared" si="303"/>
        <v>0.42007800000000001</v>
      </c>
      <c r="AC760" s="33" t="str">
        <f t="shared" si="304"/>
        <v/>
      </c>
      <c r="AD760" s="33" t="str">
        <f t="shared" si="305"/>
        <v/>
      </c>
      <c r="AE760" s="62">
        <f t="shared" si="306"/>
        <v>659.64619294318049</v>
      </c>
      <c r="AF760" s="62">
        <f t="shared" si="307"/>
        <v>0</v>
      </c>
      <c r="AG760" s="62">
        <f t="shared" si="308"/>
        <v>0</v>
      </c>
      <c r="AH760" s="62" t="str">
        <f t="shared" si="309"/>
        <v/>
      </c>
      <c r="AI760" s="33" t="str">
        <f t="shared" si="310"/>
        <v/>
      </c>
      <c r="AJ760" s="33" t="str">
        <f t="shared" si="311"/>
        <v/>
      </c>
      <c r="AK760" s="34">
        <f t="shared" si="312"/>
        <v>659.65</v>
      </c>
      <c r="AL760" s="34">
        <f t="shared" si="313"/>
        <v>702.52</v>
      </c>
      <c r="AM760" s="32">
        <f t="shared" si="314"/>
        <v>54640</v>
      </c>
      <c r="AN760" s="35">
        <f t="shared" si="315"/>
        <v>5.3758495219872974E-3</v>
      </c>
      <c r="AO760" s="32">
        <f t="shared" si="316"/>
        <v>84.438468441854482</v>
      </c>
      <c r="AP760" s="32">
        <f t="shared" si="317"/>
        <v>39017</v>
      </c>
      <c r="AQ760" s="32">
        <f t="shared" si="318"/>
        <v>1250</v>
      </c>
      <c r="AR760" s="32">
        <f t="shared" si="319"/>
        <v>1145.3500000000001</v>
      </c>
      <c r="AS760" s="32">
        <f t="shared" si="320"/>
        <v>37788</v>
      </c>
      <c r="AT760" s="36">
        <f t="shared" si="321"/>
        <v>39017</v>
      </c>
      <c r="AU760" s="33"/>
      <c r="AV760" s="33">
        <f t="shared" si="322"/>
        <v>1</v>
      </c>
      <c r="AX760">
        <v>38933</v>
      </c>
      <c r="AY760" s="71">
        <f t="shared" si="323"/>
        <v>2.1575527187732771E-3</v>
      </c>
    </row>
    <row r="761" spans="1:51" ht="15" customHeight="1" x14ac:dyDescent="0.25">
      <c r="A761">
        <v>77</v>
      </c>
      <c r="B761">
        <v>400</v>
      </c>
      <c r="C761" t="s">
        <v>1181</v>
      </c>
      <c r="D761" t="s">
        <v>1182</v>
      </c>
      <c r="E761" s="39" t="s">
        <v>140</v>
      </c>
      <c r="F761" s="32">
        <v>261299</v>
      </c>
      <c r="G761" s="43">
        <v>665</v>
      </c>
      <c r="H761" s="47">
        <f t="shared" si="298"/>
        <v>2.8228216453031045</v>
      </c>
      <c r="I761">
        <v>98</v>
      </c>
      <c r="J761">
        <v>333</v>
      </c>
      <c r="K761" s="33">
        <f t="shared" si="297"/>
        <v>29.429400000000001</v>
      </c>
      <c r="L761" s="33">
        <v>599</v>
      </c>
      <c r="M761" s="33">
        <v>663</v>
      </c>
      <c r="N761" s="33">
        <v>637</v>
      </c>
      <c r="O761" s="33">
        <v>609</v>
      </c>
      <c r="P761" s="42">
        <v>681</v>
      </c>
      <c r="Q761" s="43">
        <v>661</v>
      </c>
      <c r="R761" s="40">
        <f t="shared" si="299"/>
        <v>681</v>
      </c>
      <c r="S761" s="34">
        <f t="shared" si="300"/>
        <v>2.35</v>
      </c>
      <c r="T761" s="43">
        <v>6083900</v>
      </c>
      <c r="U761" s="43">
        <v>40654093</v>
      </c>
      <c r="V761" s="54">
        <f t="shared" si="301"/>
        <v>14.965037000000001</v>
      </c>
      <c r="W761" s="32">
        <v>248</v>
      </c>
      <c r="X761">
        <v>700</v>
      </c>
      <c r="Y761">
        <f t="shared" si="302"/>
        <v>35.43</v>
      </c>
      <c r="Z761" s="46">
        <v>556502</v>
      </c>
      <c r="AA761" s="41">
        <v>190013</v>
      </c>
      <c r="AB761" s="33">
        <f t="shared" si="303"/>
        <v>0.42007800000000001</v>
      </c>
      <c r="AC761" s="33" t="str">
        <f t="shared" si="304"/>
        <v/>
      </c>
      <c r="AD761" s="33" t="str">
        <f t="shared" si="305"/>
        <v/>
      </c>
      <c r="AE761" s="62">
        <f t="shared" si="306"/>
        <v>819.98337654961381</v>
      </c>
      <c r="AF761" s="62">
        <f t="shared" si="307"/>
        <v>0</v>
      </c>
      <c r="AG761" s="62">
        <f t="shared" si="308"/>
        <v>0</v>
      </c>
      <c r="AH761" s="62" t="str">
        <f t="shared" si="309"/>
        <v/>
      </c>
      <c r="AI761" s="33" t="str">
        <f t="shared" si="310"/>
        <v/>
      </c>
      <c r="AJ761" s="33" t="str">
        <f t="shared" si="311"/>
        <v/>
      </c>
      <c r="AK761" s="34">
        <f t="shared" si="312"/>
        <v>819.98</v>
      </c>
      <c r="AL761" s="34">
        <f t="shared" si="313"/>
        <v>873.27</v>
      </c>
      <c r="AM761" s="32">
        <f t="shared" si="314"/>
        <v>346950</v>
      </c>
      <c r="AN761" s="35">
        <f t="shared" si="315"/>
        <v>5.3758495219872974E-3</v>
      </c>
      <c r="AO761" s="32">
        <f t="shared" si="316"/>
        <v>460.44688740773398</v>
      </c>
      <c r="AP761" s="32">
        <f t="shared" si="317"/>
        <v>261759</v>
      </c>
      <c r="AQ761" s="32">
        <f t="shared" si="318"/>
        <v>6650</v>
      </c>
      <c r="AR761" s="32">
        <f t="shared" si="319"/>
        <v>9500.65</v>
      </c>
      <c r="AS761" s="32">
        <f t="shared" si="320"/>
        <v>254649</v>
      </c>
      <c r="AT761" s="36">
        <f t="shared" si="321"/>
        <v>261759</v>
      </c>
      <c r="AU761" s="33"/>
      <c r="AV761" s="33">
        <f t="shared" si="322"/>
        <v>1</v>
      </c>
      <c r="AX761">
        <v>261299</v>
      </c>
      <c r="AY761" s="71">
        <f t="shared" si="323"/>
        <v>1.7604353633194156E-3</v>
      </c>
    </row>
    <row r="762" spans="1:51" ht="15" customHeight="1" x14ac:dyDescent="0.25">
      <c r="A762">
        <v>77</v>
      </c>
      <c r="B762">
        <v>500</v>
      </c>
      <c r="C762" t="s">
        <v>1337</v>
      </c>
      <c r="D762" t="s">
        <v>1338</v>
      </c>
      <c r="E762" s="39" t="s">
        <v>217</v>
      </c>
      <c r="F762" s="32">
        <v>210307</v>
      </c>
      <c r="G762" s="43">
        <v>545</v>
      </c>
      <c r="H762" s="47">
        <f t="shared" si="298"/>
        <v>2.7363965022766426</v>
      </c>
      <c r="I762">
        <v>126</v>
      </c>
      <c r="J762">
        <v>295</v>
      </c>
      <c r="K762" s="33">
        <f t="shared" si="297"/>
        <v>42.7119</v>
      </c>
      <c r="L762" s="33">
        <v>557</v>
      </c>
      <c r="M762" s="33">
        <v>593</v>
      </c>
      <c r="N762" s="33">
        <v>524</v>
      </c>
      <c r="O762" s="33">
        <v>595</v>
      </c>
      <c r="P762" s="42">
        <v>535</v>
      </c>
      <c r="Q762" s="43">
        <v>546</v>
      </c>
      <c r="R762" s="40">
        <f t="shared" si="299"/>
        <v>595</v>
      </c>
      <c r="S762" s="34">
        <f t="shared" si="300"/>
        <v>8.4</v>
      </c>
      <c r="T762" s="43">
        <v>6950300</v>
      </c>
      <c r="U762" s="43">
        <v>36141016</v>
      </c>
      <c r="V762" s="54">
        <f t="shared" si="301"/>
        <v>19.231058999999998</v>
      </c>
      <c r="W762" s="32">
        <v>103</v>
      </c>
      <c r="X762">
        <v>620</v>
      </c>
      <c r="Y762">
        <f t="shared" si="302"/>
        <v>16.61</v>
      </c>
      <c r="Z762" s="46">
        <v>442966</v>
      </c>
      <c r="AA762" s="41">
        <v>233700</v>
      </c>
      <c r="AB762" s="33">
        <f t="shared" si="303"/>
        <v>0.42007800000000001</v>
      </c>
      <c r="AC762" s="33" t="str">
        <f t="shared" si="304"/>
        <v/>
      </c>
      <c r="AD762" s="33" t="str">
        <f t="shared" si="305"/>
        <v/>
      </c>
      <c r="AE762" s="62">
        <f t="shared" si="306"/>
        <v>800.89405023335792</v>
      </c>
      <c r="AF762" s="62">
        <f t="shared" si="307"/>
        <v>0</v>
      </c>
      <c r="AG762" s="62">
        <f t="shared" si="308"/>
        <v>0</v>
      </c>
      <c r="AH762" s="62" t="str">
        <f t="shared" si="309"/>
        <v/>
      </c>
      <c r="AI762" s="33" t="str">
        <f t="shared" si="310"/>
        <v/>
      </c>
      <c r="AJ762" s="33" t="str">
        <f t="shared" si="311"/>
        <v/>
      </c>
      <c r="AK762" s="34">
        <f t="shared" si="312"/>
        <v>800.89</v>
      </c>
      <c r="AL762" s="34">
        <f t="shared" si="313"/>
        <v>852.94</v>
      </c>
      <c r="AM762" s="32">
        <f t="shared" si="314"/>
        <v>278772</v>
      </c>
      <c r="AN762" s="35">
        <f t="shared" si="315"/>
        <v>5.3758495219872974E-3</v>
      </c>
      <c r="AO762" s="32">
        <f t="shared" si="316"/>
        <v>368.05753752286034</v>
      </c>
      <c r="AP762" s="32">
        <f t="shared" si="317"/>
        <v>210675</v>
      </c>
      <c r="AQ762" s="32">
        <f t="shared" si="318"/>
        <v>5450</v>
      </c>
      <c r="AR762" s="32">
        <f t="shared" si="319"/>
        <v>11685</v>
      </c>
      <c r="AS762" s="32">
        <f t="shared" si="320"/>
        <v>204857</v>
      </c>
      <c r="AT762" s="36">
        <f t="shared" si="321"/>
        <v>210675</v>
      </c>
      <c r="AU762" s="33"/>
      <c r="AV762" s="33">
        <f t="shared" si="322"/>
        <v>1</v>
      </c>
      <c r="AX762">
        <v>210307</v>
      </c>
      <c r="AY762" s="71">
        <f t="shared" si="323"/>
        <v>1.7498228779831389E-3</v>
      </c>
    </row>
    <row r="763" spans="1:51" ht="15" customHeight="1" x14ac:dyDescent="0.25">
      <c r="A763">
        <v>77</v>
      </c>
      <c r="B763">
        <v>600</v>
      </c>
      <c r="C763" t="s">
        <v>1547</v>
      </c>
      <c r="D763" t="s">
        <v>1548</v>
      </c>
      <c r="E763" s="39" t="s">
        <v>321</v>
      </c>
      <c r="F763" s="32">
        <v>91944</v>
      </c>
      <c r="G763" s="43">
        <v>330</v>
      </c>
      <c r="H763" s="47">
        <f t="shared" si="298"/>
        <v>2.5185139398778875</v>
      </c>
      <c r="I763">
        <v>47</v>
      </c>
      <c r="J763">
        <v>170</v>
      </c>
      <c r="K763" s="33">
        <f t="shared" si="297"/>
        <v>27.647100000000002</v>
      </c>
      <c r="L763" s="33">
        <v>325</v>
      </c>
      <c r="M763" s="33">
        <v>338</v>
      </c>
      <c r="N763" s="33">
        <v>353</v>
      </c>
      <c r="O763" s="33">
        <v>335</v>
      </c>
      <c r="P763" s="42">
        <v>348</v>
      </c>
      <c r="Q763" s="43">
        <v>330</v>
      </c>
      <c r="R763" s="40">
        <f t="shared" si="299"/>
        <v>353</v>
      </c>
      <c r="S763" s="34">
        <f t="shared" si="300"/>
        <v>6.52</v>
      </c>
      <c r="T763" s="43">
        <v>4551600</v>
      </c>
      <c r="U763" s="43">
        <v>26822185</v>
      </c>
      <c r="V763" s="54">
        <f t="shared" si="301"/>
        <v>16.969535</v>
      </c>
      <c r="W763" s="32">
        <v>96</v>
      </c>
      <c r="X763">
        <v>259</v>
      </c>
      <c r="Y763">
        <f t="shared" si="302"/>
        <v>37.07</v>
      </c>
      <c r="Z763" s="46">
        <v>329953</v>
      </c>
      <c r="AA763" s="41">
        <v>160377</v>
      </c>
      <c r="AB763" s="33">
        <f t="shared" si="303"/>
        <v>0.42007800000000001</v>
      </c>
      <c r="AC763" s="33" t="str">
        <f t="shared" si="304"/>
        <v/>
      </c>
      <c r="AD763" s="33" t="str">
        <f t="shared" si="305"/>
        <v/>
      </c>
      <c r="AE763" s="62">
        <f t="shared" si="306"/>
        <v>752.76880349840815</v>
      </c>
      <c r="AF763" s="62">
        <f t="shared" si="307"/>
        <v>0</v>
      </c>
      <c r="AG763" s="62">
        <f t="shared" si="308"/>
        <v>0</v>
      </c>
      <c r="AH763" s="62" t="str">
        <f t="shared" si="309"/>
        <v/>
      </c>
      <c r="AI763" s="33" t="str">
        <f t="shared" si="310"/>
        <v/>
      </c>
      <c r="AJ763" s="33" t="str">
        <f t="shared" si="311"/>
        <v/>
      </c>
      <c r="AK763" s="34">
        <f t="shared" si="312"/>
        <v>752.77</v>
      </c>
      <c r="AL763" s="34">
        <f t="shared" si="313"/>
        <v>801.69</v>
      </c>
      <c r="AM763" s="32">
        <f t="shared" si="314"/>
        <v>125952</v>
      </c>
      <c r="AN763" s="35">
        <f t="shared" si="315"/>
        <v>5.3758495219872974E-3</v>
      </c>
      <c r="AO763" s="32">
        <f t="shared" si="316"/>
        <v>182.82189054374402</v>
      </c>
      <c r="AP763" s="32">
        <f t="shared" si="317"/>
        <v>92127</v>
      </c>
      <c r="AQ763" s="32">
        <f t="shared" si="318"/>
        <v>3300</v>
      </c>
      <c r="AR763" s="32">
        <f t="shared" si="319"/>
        <v>8018.85</v>
      </c>
      <c r="AS763" s="32">
        <f t="shared" si="320"/>
        <v>88644</v>
      </c>
      <c r="AT763" s="36">
        <f t="shared" si="321"/>
        <v>92127</v>
      </c>
      <c r="AU763" s="33"/>
      <c r="AV763" s="33">
        <f t="shared" si="322"/>
        <v>1</v>
      </c>
      <c r="AX763">
        <v>91944</v>
      </c>
      <c r="AY763" s="71">
        <f t="shared" si="323"/>
        <v>1.9903419472722525E-3</v>
      </c>
    </row>
    <row r="764" spans="1:51" ht="15" customHeight="1" x14ac:dyDescent="0.25">
      <c r="A764">
        <v>77</v>
      </c>
      <c r="B764">
        <v>700</v>
      </c>
      <c r="C764" t="s">
        <v>1623</v>
      </c>
      <c r="D764" t="s">
        <v>1624</v>
      </c>
      <c r="E764" s="39" t="s">
        <v>359</v>
      </c>
      <c r="F764" s="32">
        <v>84041</v>
      </c>
      <c r="G764" s="43">
        <v>256</v>
      </c>
      <c r="H764" s="47">
        <f t="shared" si="298"/>
        <v>2.4082399653118496</v>
      </c>
      <c r="I764">
        <v>47</v>
      </c>
      <c r="J764">
        <v>104</v>
      </c>
      <c r="K764" s="33">
        <f t="shared" si="297"/>
        <v>45.192300000000003</v>
      </c>
      <c r="L764" s="33">
        <v>198</v>
      </c>
      <c r="M764" s="33">
        <v>299</v>
      </c>
      <c r="N764" s="33">
        <v>269</v>
      </c>
      <c r="O764" s="33">
        <v>267</v>
      </c>
      <c r="P764" s="42">
        <v>266</v>
      </c>
      <c r="Q764" s="43">
        <v>251</v>
      </c>
      <c r="R764" s="40">
        <f t="shared" si="299"/>
        <v>299</v>
      </c>
      <c r="S764" s="34">
        <f t="shared" si="300"/>
        <v>14.38</v>
      </c>
      <c r="T764" s="43">
        <v>606200</v>
      </c>
      <c r="U764" s="43">
        <v>12322995</v>
      </c>
      <c r="V764" s="54">
        <f t="shared" si="301"/>
        <v>4.9192590000000003</v>
      </c>
      <c r="W764" s="32">
        <v>38</v>
      </c>
      <c r="X764">
        <v>268</v>
      </c>
      <c r="Y764">
        <f t="shared" si="302"/>
        <v>14.18</v>
      </c>
      <c r="Z764" s="46">
        <v>144823</v>
      </c>
      <c r="AA764" s="41">
        <v>81002</v>
      </c>
      <c r="AB764" s="33">
        <f t="shared" si="303"/>
        <v>0.42007800000000001</v>
      </c>
      <c r="AC764" s="33" t="str">
        <f t="shared" si="304"/>
        <v/>
      </c>
      <c r="AD764" s="33" t="str">
        <f t="shared" si="305"/>
        <v/>
      </c>
      <c r="AE764" s="62">
        <f t="shared" si="306"/>
        <v>728.41181881818534</v>
      </c>
      <c r="AF764" s="62">
        <f t="shared" si="307"/>
        <v>0</v>
      </c>
      <c r="AG764" s="62">
        <f t="shared" si="308"/>
        <v>0</v>
      </c>
      <c r="AH764" s="62" t="str">
        <f t="shared" si="309"/>
        <v/>
      </c>
      <c r="AI764" s="33" t="str">
        <f t="shared" si="310"/>
        <v/>
      </c>
      <c r="AJ764" s="33" t="str">
        <f t="shared" si="311"/>
        <v/>
      </c>
      <c r="AK764" s="34">
        <f t="shared" si="312"/>
        <v>728.41</v>
      </c>
      <c r="AL764" s="34">
        <f t="shared" si="313"/>
        <v>775.75</v>
      </c>
      <c r="AM764" s="32">
        <f t="shared" si="314"/>
        <v>137755</v>
      </c>
      <c r="AN764" s="35">
        <f t="shared" si="315"/>
        <v>5.3758495219872974E-3</v>
      </c>
      <c r="AO764" s="32">
        <f t="shared" si="316"/>
        <v>288.7583812240257</v>
      </c>
      <c r="AP764" s="32">
        <f t="shared" si="317"/>
        <v>84330</v>
      </c>
      <c r="AQ764" s="32">
        <f t="shared" si="318"/>
        <v>2560</v>
      </c>
      <c r="AR764" s="32">
        <f t="shared" si="319"/>
        <v>4050.1000000000004</v>
      </c>
      <c r="AS764" s="32">
        <f t="shared" si="320"/>
        <v>81481</v>
      </c>
      <c r="AT764" s="36">
        <f t="shared" si="321"/>
        <v>84330</v>
      </c>
      <c r="AU764" s="33"/>
      <c r="AV764" s="33">
        <f t="shared" si="322"/>
        <v>1</v>
      </c>
      <c r="AX764">
        <v>84041</v>
      </c>
      <c r="AY764" s="71">
        <f t="shared" si="323"/>
        <v>3.4387977296795611E-3</v>
      </c>
    </row>
    <row r="765" spans="1:51" ht="15" customHeight="1" x14ac:dyDescent="0.25">
      <c r="A765">
        <v>77</v>
      </c>
      <c r="B765">
        <v>900</v>
      </c>
      <c r="C765" t="s">
        <v>1835</v>
      </c>
      <c r="D765" t="s">
        <v>1836</v>
      </c>
      <c r="E765" s="39" t="s">
        <v>465</v>
      </c>
      <c r="F765" s="32">
        <v>1428180</v>
      </c>
      <c r="G765" s="43">
        <v>3766</v>
      </c>
      <c r="H765" s="47">
        <f t="shared" si="298"/>
        <v>3.5758803156806458</v>
      </c>
      <c r="I765">
        <v>468</v>
      </c>
      <c r="J765">
        <v>1604</v>
      </c>
      <c r="K765" s="33">
        <f t="shared" si="297"/>
        <v>29.177099999999999</v>
      </c>
      <c r="L765" s="33">
        <v>2416</v>
      </c>
      <c r="M765" s="33">
        <v>2859</v>
      </c>
      <c r="N765" s="33">
        <v>2786</v>
      </c>
      <c r="O765" s="33">
        <v>3040</v>
      </c>
      <c r="P765" s="40">
        <v>3458</v>
      </c>
      <c r="Q765" s="43">
        <v>3661</v>
      </c>
      <c r="R765" s="40">
        <f t="shared" si="299"/>
        <v>3661</v>
      </c>
      <c r="S765" s="34">
        <f t="shared" si="300"/>
        <v>0</v>
      </c>
      <c r="T765" s="43">
        <v>78302900</v>
      </c>
      <c r="U765" s="43">
        <v>274243022</v>
      </c>
      <c r="V765" s="54">
        <f t="shared" si="301"/>
        <v>28.552375999999999</v>
      </c>
      <c r="W765" s="32">
        <v>783</v>
      </c>
      <c r="X765">
        <v>3683</v>
      </c>
      <c r="Y765">
        <f t="shared" si="302"/>
        <v>21.26</v>
      </c>
      <c r="Z765" s="46">
        <v>3113667</v>
      </c>
      <c r="AA765" s="41">
        <v>1206170</v>
      </c>
      <c r="AB765" s="33">
        <f t="shared" si="303"/>
        <v>0.42007800000000001</v>
      </c>
      <c r="AC765" s="33" t="str">
        <f t="shared" si="304"/>
        <v/>
      </c>
      <c r="AD765" s="33" t="str">
        <f t="shared" si="305"/>
        <v/>
      </c>
      <c r="AE765" s="62">
        <f t="shared" si="306"/>
        <v>0</v>
      </c>
      <c r="AF765" s="62">
        <f t="shared" si="307"/>
        <v>1098.1831511209998</v>
      </c>
      <c r="AG765" s="62">
        <f t="shared" si="308"/>
        <v>0</v>
      </c>
      <c r="AH765" s="62" t="str">
        <f t="shared" si="309"/>
        <v/>
      </c>
      <c r="AI765" s="33" t="str">
        <f t="shared" si="310"/>
        <v/>
      </c>
      <c r="AJ765" s="33" t="str">
        <f t="shared" si="311"/>
        <v/>
      </c>
      <c r="AK765" s="34">
        <f t="shared" si="312"/>
        <v>1098.18</v>
      </c>
      <c r="AL765" s="34">
        <f t="shared" si="313"/>
        <v>1169.55</v>
      </c>
      <c r="AM765" s="32">
        <f t="shared" si="314"/>
        <v>3096542</v>
      </c>
      <c r="AN765" s="35">
        <f t="shared" si="315"/>
        <v>5.3758495219872974E-3</v>
      </c>
      <c r="AO765" s="32">
        <f t="shared" si="316"/>
        <v>8968.8630602017711</v>
      </c>
      <c r="AP765" s="32">
        <f t="shared" si="317"/>
        <v>1437149</v>
      </c>
      <c r="AQ765" s="32">
        <f t="shared" si="318"/>
        <v>37660</v>
      </c>
      <c r="AR765" s="32">
        <f t="shared" si="319"/>
        <v>60308.5</v>
      </c>
      <c r="AS765" s="32">
        <f t="shared" si="320"/>
        <v>1390520</v>
      </c>
      <c r="AT765" s="36">
        <f t="shared" si="321"/>
        <v>1437149</v>
      </c>
      <c r="AU765" s="33"/>
      <c r="AV765" s="33">
        <f t="shared" si="322"/>
        <v>1</v>
      </c>
      <c r="AX765">
        <v>1428180</v>
      </c>
      <c r="AY765" s="71">
        <f t="shared" si="323"/>
        <v>6.2800207256788363E-3</v>
      </c>
    </row>
    <row r="766" spans="1:51" ht="15" customHeight="1" x14ac:dyDescent="0.25">
      <c r="A766">
        <v>77</v>
      </c>
      <c r="B766">
        <v>1500</v>
      </c>
      <c r="C766" t="s">
        <v>2541</v>
      </c>
      <c r="D766" t="s">
        <v>2542</v>
      </c>
      <c r="E766" s="39" t="s">
        <v>817</v>
      </c>
      <c r="F766" s="32">
        <v>19278</v>
      </c>
      <c r="G766" s="43">
        <v>92</v>
      </c>
      <c r="H766" s="47">
        <f t="shared" si="298"/>
        <v>1.9637878273455553</v>
      </c>
      <c r="I766">
        <v>16</v>
      </c>
      <c r="J766">
        <v>53</v>
      </c>
      <c r="K766" s="33">
        <f t="shared" si="297"/>
        <v>30.188700000000001</v>
      </c>
      <c r="L766" s="33">
        <v>71</v>
      </c>
      <c r="M766" s="33">
        <v>74</v>
      </c>
      <c r="N766" s="33">
        <v>54</v>
      </c>
      <c r="O766" s="33">
        <v>87</v>
      </c>
      <c r="P766" s="42">
        <v>111</v>
      </c>
      <c r="Q766" s="43">
        <v>92</v>
      </c>
      <c r="R766" s="40">
        <f t="shared" si="299"/>
        <v>111</v>
      </c>
      <c r="S766" s="34">
        <f t="shared" si="300"/>
        <v>17.12</v>
      </c>
      <c r="T766" s="43">
        <v>699600</v>
      </c>
      <c r="U766" s="43">
        <v>5419878</v>
      </c>
      <c r="V766" s="54">
        <f t="shared" si="301"/>
        <v>12.90804</v>
      </c>
      <c r="W766" s="32">
        <v>4</v>
      </c>
      <c r="X766">
        <v>85</v>
      </c>
      <c r="Y766">
        <f t="shared" si="302"/>
        <v>4.71</v>
      </c>
      <c r="Z766" s="46">
        <v>61131</v>
      </c>
      <c r="AA766" s="41">
        <v>13517</v>
      </c>
      <c r="AB766" s="33">
        <f t="shared" si="303"/>
        <v>0.42007800000000001</v>
      </c>
      <c r="AC766" s="33" t="str">
        <f t="shared" si="304"/>
        <v/>
      </c>
      <c r="AD766" s="33" t="str">
        <f t="shared" si="305"/>
        <v/>
      </c>
      <c r="AE766" s="62">
        <f t="shared" si="306"/>
        <v>630.24256394060421</v>
      </c>
      <c r="AF766" s="62">
        <f t="shared" si="307"/>
        <v>0</v>
      </c>
      <c r="AG766" s="62">
        <f t="shared" si="308"/>
        <v>0</v>
      </c>
      <c r="AH766" s="62" t="str">
        <f t="shared" si="309"/>
        <v/>
      </c>
      <c r="AI766" s="33" t="str">
        <f t="shared" si="310"/>
        <v/>
      </c>
      <c r="AJ766" s="33" t="str">
        <f t="shared" si="311"/>
        <v/>
      </c>
      <c r="AK766" s="34">
        <f t="shared" si="312"/>
        <v>630.24</v>
      </c>
      <c r="AL766" s="34">
        <f t="shared" si="313"/>
        <v>671.2</v>
      </c>
      <c r="AM766" s="32">
        <f t="shared" si="314"/>
        <v>36071</v>
      </c>
      <c r="AN766" s="35">
        <f t="shared" si="315"/>
        <v>5.3758495219872974E-3</v>
      </c>
      <c r="AO766" s="32">
        <f t="shared" si="316"/>
        <v>90.27664102273269</v>
      </c>
      <c r="AP766" s="32">
        <f t="shared" si="317"/>
        <v>19368</v>
      </c>
      <c r="AQ766" s="32">
        <f t="shared" si="318"/>
        <v>920</v>
      </c>
      <c r="AR766" s="32">
        <f t="shared" si="319"/>
        <v>675.85</v>
      </c>
      <c r="AS766" s="32">
        <f t="shared" si="320"/>
        <v>18602</v>
      </c>
      <c r="AT766" s="36">
        <f t="shared" si="321"/>
        <v>19368</v>
      </c>
      <c r="AU766" s="33"/>
      <c r="AV766" s="33">
        <f t="shared" si="322"/>
        <v>1</v>
      </c>
      <c r="AX766">
        <v>19278</v>
      </c>
      <c r="AY766" s="71">
        <f t="shared" si="323"/>
        <v>4.6685340802987861E-3</v>
      </c>
    </row>
    <row r="767" spans="1:51" ht="15" customHeight="1" x14ac:dyDescent="0.25">
      <c r="A767">
        <v>77</v>
      </c>
      <c r="B767">
        <v>9300</v>
      </c>
      <c r="C767" t="s">
        <v>2379</v>
      </c>
      <c r="D767" t="s">
        <v>2380</v>
      </c>
      <c r="E767" s="39" t="s">
        <v>736</v>
      </c>
      <c r="F767" s="32">
        <v>1527880</v>
      </c>
      <c r="G767" s="43">
        <v>3089</v>
      </c>
      <c r="H767" s="47">
        <f t="shared" si="298"/>
        <v>3.4898179083014504</v>
      </c>
      <c r="I767">
        <v>336</v>
      </c>
      <c r="J767">
        <v>1137</v>
      </c>
      <c r="K767" s="33">
        <f t="shared" si="297"/>
        <v>29.551500000000004</v>
      </c>
      <c r="L767" s="33">
        <v>2755</v>
      </c>
      <c r="M767" s="33">
        <v>2887</v>
      </c>
      <c r="N767" s="33">
        <v>2754</v>
      </c>
      <c r="O767" s="33">
        <v>3104</v>
      </c>
      <c r="P767" s="40">
        <v>2981</v>
      </c>
      <c r="Q767" s="43">
        <v>2989</v>
      </c>
      <c r="R767" s="40">
        <f t="shared" si="299"/>
        <v>3104</v>
      </c>
      <c r="S767" s="34">
        <f t="shared" si="300"/>
        <v>0.48</v>
      </c>
      <c r="T767" s="43">
        <v>68506800</v>
      </c>
      <c r="U767" s="43">
        <v>223821470</v>
      </c>
      <c r="V767" s="54">
        <f t="shared" si="301"/>
        <v>30.607787999999999</v>
      </c>
      <c r="W767" s="32">
        <v>634</v>
      </c>
      <c r="X767">
        <v>2359</v>
      </c>
      <c r="Y767">
        <f t="shared" si="302"/>
        <v>26.88</v>
      </c>
      <c r="Z767" s="46">
        <v>2721287</v>
      </c>
      <c r="AA767" s="41">
        <v>1125083</v>
      </c>
      <c r="AB767" s="33">
        <f t="shared" si="303"/>
        <v>0.42007800000000001</v>
      </c>
      <c r="AC767" s="33" t="str">
        <f t="shared" si="304"/>
        <v/>
      </c>
      <c r="AD767" s="33" t="str">
        <f t="shared" si="305"/>
        <v/>
      </c>
      <c r="AE767" s="62">
        <f t="shared" si="306"/>
        <v>0</v>
      </c>
      <c r="AF767" s="62">
        <f t="shared" si="307"/>
        <v>1131.712121458</v>
      </c>
      <c r="AG767" s="62">
        <f t="shared" si="308"/>
        <v>0</v>
      </c>
      <c r="AH767" s="62" t="str">
        <f t="shared" si="309"/>
        <v/>
      </c>
      <c r="AI767" s="33" t="str">
        <f t="shared" si="310"/>
        <v/>
      </c>
      <c r="AJ767" s="33" t="str">
        <f t="shared" si="311"/>
        <v/>
      </c>
      <c r="AK767" s="34">
        <f t="shared" si="312"/>
        <v>1131.71</v>
      </c>
      <c r="AL767" s="34">
        <f t="shared" si="313"/>
        <v>1205.26</v>
      </c>
      <c r="AM767" s="32">
        <f t="shared" si="314"/>
        <v>2579895</v>
      </c>
      <c r="AN767" s="35">
        <f t="shared" si="315"/>
        <v>5.3758495219872974E-3</v>
      </c>
      <c r="AO767" s="32">
        <f t="shared" si="316"/>
        <v>5655.4743348734664</v>
      </c>
      <c r="AP767" s="32">
        <f t="shared" si="317"/>
        <v>1533535</v>
      </c>
      <c r="AQ767" s="32">
        <f t="shared" si="318"/>
        <v>30890</v>
      </c>
      <c r="AR767" s="32">
        <f t="shared" si="319"/>
        <v>56254.15</v>
      </c>
      <c r="AS767" s="32">
        <f t="shared" si="320"/>
        <v>1496990</v>
      </c>
      <c r="AT767" s="36">
        <f t="shared" si="321"/>
        <v>1533535</v>
      </c>
      <c r="AU767" s="33"/>
      <c r="AV767" s="33">
        <f t="shared" si="322"/>
        <v>1</v>
      </c>
      <c r="AX767">
        <v>1527880</v>
      </c>
      <c r="AY767" s="71">
        <f t="shared" si="323"/>
        <v>3.7012069010655289E-3</v>
      </c>
    </row>
    <row r="768" spans="1:51" ht="15" customHeight="1" x14ac:dyDescent="0.25">
      <c r="A768">
        <v>78</v>
      </c>
      <c r="B768">
        <v>100</v>
      </c>
      <c r="C768" t="s">
        <v>1099</v>
      </c>
      <c r="D768" t="s">
        <v>1100</v>
      </c>
      <c r="E768" s="39" t="s">
        <v>99</v>
      </c>
      <c r="F768" s="32">
        <v>328616</v>
      </c>
      <c r="G768" s="43">
        <v>527</v>
      </c>
      <c r="H768" s="47">
        <f t="shared" si="298"/>
        <v>2.7218106152125467</v>
      </c>
      <c r="I768">
        <v>123</v>
      </c>
      <c r="J768">
        <v>244</v>
      </c>
      <c r="K768" s="33">
        <f t="shared" si="297"/>
        <v>50.409800000000004</v>
      </c>
      <c r="L768" s="33">
        <v>906</v>
      </c>
      <c r="M768" s="33">
        <v>887</v>
      </c>
      <c r="N768" s="33">
        <v>804</v>
      </c>
      <c r="O768" s="33">
        <v>690</v>
      </c>
      <c r="P768" s="42">
        <v>589</v>
      </c>
      <c r="Q768" s="43">
        <v>558</v>
      </c>
      <c r="R768" s="40">
        <f t="shared" si="299"/>
        <v>906</v>
      </c>
      <c r="S768" s="34">
        <f t="shared" si="300"/>
        <v>41.83</v>
      </c>
      <c r="T768" s="43">
        <v>2686000</v>
      </c>
      <c r="U768" s="43">
        <v>12905201</v>
      </c>
      <c r="V768" s="54">
        <f t="shared" si="301"/>
        <v>20.813313999999998</v>
      </c>
      <c r="W768" s="32">
        <v>109</v>
      </c>
      <c r="X768">
        <v>453</v>
      </c>
      <c r="Y768">
        <f t="shared" si="302"/>
        <v>24.06</v>
      </c>
      <c r="Z768" s="46">
        <v>172783</v>
      </c>
      <c r="AA768" s="41">
        <v>416002</v>
      </c>
      <c r="AB768" s="33">
        <f t="shared" si="303"/>
        <v>0.42007800000000001</v>
      </c>
      <c r="AC768" s="33" t="str">
        <f t="shared" si="304"/>
        <v/>
      </c>
      <c r="AD768" s="33" t="str">
        <f t="shared" si="305"/>
        <v/>
      </c>
      <c r="AE768" s="62">
        <f t="shared" si="306"/>
        <v>797.67236325630165</v>
      </c>
      <c r="AF768" s="62">
        <f t="shared" si="307"/>
        <v>0</v>
      </c>
      <c r="AG768" s="62">
        <f t="shared" si="308"/>
        <v>0</v>
      </c>
      <c r="AH768" s="62" t="str">
        <f t="shared" si="309"/>
        <v/>
      </c>
      <c r="AI768" s="33" t="str">
        <f t="shared" si="310"/>
        <v/>
      </c>
      <c r="AJ768" s="33" t="str">
        <f t="shared" si="311"/>
        <v/>
      </c>
      <c r="AK768" s="34">
        <f t="shared" si="312"/>
        <v>797.67</v>
      </c>
      <c r="AL768" s="34">
        <f t="shared" si="313"/>
        <v>849.51</v>
      </c>
      <c r="AM768" s="32">
        <f t="shared" si="314"/>
        <v>375109</v>
      </c>
      <c r="AN768" s="35">
        <f t="shared" si="315"/>
        <v>5.3758495219872974E-3</v>
      </c>
      <c r="AO768" s="32">
        <f t="shared" si="316"/>
        <v>249.93937182575542</v>
      </c>
      <c r="AP768" s="32">
        <f t="shared" si="317"/>
        <v>328866</v>
      </c>
      <c r="AQ768" s="32">
        <f t="shared" si="318"/>
        <v>5270</v>
      </c>
      <c r="AR768" s="32">
        <f t="shared" si="319"/>
        <v>20800.100000000002</v>
      </c>
      <c r="AS768" s="32">
        <f t="shared" si="320"/>
        <v>323346</v>
      </c>
      <c r="AT768" s="36">
        <f t="shared" si="321"/>
        <v>328866</v>
      </c>
      <c r="AU768" s="33"/>
      <c r="AV768" s="33">
        <f t="shared" si="322"/>
        <v>1</v>
      </c>
      <c r="AX768">
        <v>328616</v>
      </c>
      <c r="AY768" s="71">
        <f t="shared" si="323"/>
        <v>7.6076636560605689E-4</v>
      </c>
    </row>
    <row r="769" spans="1:51" ht="15" customHeight="1" x14ac:dyDescent="0.25">
      <c r="A769">
        <v>78</v>
      </c>
      <c r="B769">
        <v>300</v>
      </c>
      <c r="C769" t="s">
        <v>1327</v>
      </c>
      <c r="D769" t="s">
        <v>1328</v>
      </c>
      <c r="E769" s="39" t="s">
        <v>212</v>
      </c>
      <c r="F769" s="32">
        <v>16717</v>
      </c>
      <c r="G769" s="43">
        <v>70</v>
      </c>
      <c r="H769" s="47">
        <f t="shared" si="298"/>
        <v>1.8450980400142569</v>
      </c>
      <c r="I769">
        <v>11</v>
      </c>
      <c r="J769">
        <v>64</v>
      </c>
      <c r="K769" s="33">
        <f t="shared" si="297"/>
        <v>17.1875</v>
      </c>
      <c r="L769" s="33">
        <v>204</v>
      </c>
      <c r="M769" s="33">
        <v>173</v>
      </c>
      <c r="N769" s="33">
        <v>126</v>
      </c>
      <c r="O769" s="33">
        <v>122</v>
      </c>
      <c r="P769" s="42">
        <v>100</v>
      </c>
      <c r="Q769" s="43">
        <v>75</v>
      </c>
      <c r="R769" s="40">
        <f t="shared" si="299"/>
        <v>204</v>
      </c>
      <c r="S769" s="34">
        <f t="shared" si="300"/>
        <v>65.69</v>
      </c>
      <c r="T769" s="43">
        <v>1090900</v>
      </c>
      <c r="U769" s="43">
        <v>4742381</v>
      </c>
      <c r="V769" s="54">
        <f t="shared" si="301"/>
        <v>23.003212999999999</v>
      </c>
      <c r="W769" s="32">
        <v>12</v>
      </c>
      <c r="X769">
        <v>138</v>
      </c>
      <c r="Y769">
        <f t="shared" si="302"/>
        <v>8.6999999999999993</v>
      </c>
      <c r="Z769" s="46">
        <v>62322</v>
      </c>
      <c r="AA769" s="41">
        <v>80001</v>
      </c>
      <c r="AB769" s="33">
        <f t="shared" si="303"/>
        <v>0.42007800000000001</v>
      </c>
      <c r="AC769" s="33" t="str">
        <f t="shared" si="304"/>
        <v/>
      </c>
      <c r="AD769" s="33" t="str">
        <f t="shared" si="305"/>
        <v/>
      </c>
      <c r="AE769" s="62">
        <f t="shared" si="306"/>
        <v>604.02671978422904</v>
      </c>
      <c r="AF769" s="62">
        <f t="shared" si="307"/>
        <v>0</v>
      </c>
      <c r="AG769" s="62">
        <f t="shared" si="308"/>
        <v>0</v>
      </c>
      <c r="AH769" s="62" t="str">
        <f t="shared" si="309"/>
        <v/>
      </c>
      <c r="AI769" s="33" t="str">
        <f t="shared" si="310"/>
        <v/>
      </c>
      <c r="AJ769" s="33" t="str">
        <f t="shared" si="311"/>
        <v/>
      </c>
      <c r="AK769" s="34">
        <f t="shared" si="312"/>
        <v>604.03</v>
      </c>
      <c r="AL769" s="34">
        <f t="shared" si="313"/>
        <v>643.29</v>
      </c>
      <c r="AM769" s="32">
        <f t="shared" si="314"/>
        <v>18850</v>
      </c>
      <c r="AN769" s="35">
        <f t="shared" si="315"/>
        <v>5.3758495219872974E-3</v>
      </c>
      <c r="AO769" s="32">
        <f t="shared" si="316"/>
        <v>11.466687030398905</v>
      </c>
      <c r="AP769" s="32">
        <f t="shared" si="317"/>
        <v>16728</v>
      </c>
      <c r="AQ769" s="32">
        <f t="shared" si="318"/>
        <v>700</v>
      </c>
      <c r="AR769" s="32">
        <f t="shared" si="319"/>
        <v>4000.05</v>
      </c>
      <c r="AS769" s="32">
        <f t="shared" si="320"/>
        <v>16017</v>
      </c>
      <c r="AT769" s="36">
        <f t="shared" si="321"/>
        <v>16728</v>
      </c>
      <c r="AU769" s="33"/>
      <c r="AV769" s="33">
        <f t="shared" si="322"/>
        <v>1</v>
      </c>
      <c r="AX769">
        <v>16717</v>
      </c>
      <c r="AY769" s="71">
        <f t="shared" si="323"/>
        <v>6.580128013399533E-4</v>
      </c>
    </row>
    <row r="770" spans="1:51" ht="15" customHeight="1" x14ac:dyDescent="0.25">
      <c r="A770">
        <v>78</v>
      </c>
      <c r="B770">
        <v>400</v>
      </c>
      <c r="C770" t="s">
        <v>2423</v>
      </c>
      <c r="D770" t="s">
        <v>2424</v>
      </c>
      <c r="E770" s="39" t="s">
        <v>758</v>
      </c>
      <c r="F770" s="32">
        <v>12827</v>
      </c>
      <c r="G770" s="43">
        <v>63</v>
      </c>
      <c r="H770" s="47">
        <f t="shared" si="298"/>
        <v>1.7993405494535817</v>
      </c>
      <c r="I770">
        <v>9</v>
      </c>
      <c r="J770">
        <v>40</v>
      </c>
      <c r="K770" s="33">
        <f t="shared" si="297"/>
        <v>22.5</v>
      </c>
      <c r="L770" s="33">
        <v>167</v>
      </c>
      <c r="M770" s="33">
        <v>119</v>
      </c>
      <c r="N770" s="33">
        <v>74</v>
      </c>
      <c r="O770" s="33">
        <v>79</v>
      </c>
      <c r="P770" s="42">
        <v>63</v>
      </c>
      <c r="Q770" s="43">
        <v>67</v>
      </c>
      <c r="R770" s="40">
        <f t="shared" si="299"/>
        <v>167</v>
      </c>
      <c r="S770" s="34">
        <f t="shared" si="300"/>
        <v>62.28</v>
      </c>
      <c r="T770" s="43">
        <v>618100</v>
      </c>
      <c r="U770" s="43">
        <v>4883170</v>
      </c>
      <c r="V770" s="54">
        <f t="shared" si="301"/>
        <v>12.657761000000001</v>
      </c>
      <c r="W770" s="32">
        <v>9</v>
      </c>
      <c r="X770">
        <v>60</v>
      </c>
      <c r="Y770">
        <f t="shared" si="302"/>
        <v>15</v>
      </c>
      <c r="Z770" s="46">
        <v>54539</v>
      </c>
      <c r="AA770" s="41">
        <v>29501</v>
      </c>
      <c r="AB770" s="33">
        <f t="shared" si="303"/>
        <v>0.42007800000000001</v>
      </c>
      <c r="AC770" s="33" t="str">
        <f t="shared" si="304"/>
        <v/>
      </c>
      <c r="AD770" s="33" t="str">
        <f t="shared" si="305"/>
        <v/>
      </c>
      <c r="AE770" s="62">
        <f t="shared" si="306"/>
        <v>593.91994254165877</v>
      </c>
      <c r="AF770" s="62">
        <f t="shared" si="307"/>
        <v>0</v>
      </c>
      <c r="AG770" s="62">
        <f t="shared" si="308"/>
        <v>0</v>
      </c>
      <c r="AH770" s="62" t="str">
        <f t="shared" si="309"/>
        <v/>
      </c>
      <c r="AI770" s="33" t="str">
        <f t="shared" si="310"/>
        <v/>
      </c>
      <c r="AJ770" s="33" t="str">
        <f t="shared" si="311"/>
        <v/>
      </c>
      <c r="AK770" s="34">
        <f t="shared" si="312"/>
        <v>593.91999999999996</v>
      </c>
      <c r="AL770" s="34">
        <f t="shared" si="313"/>
        <v>632.52</v>
      </c>
      <c r="AM770" s="32">
        <f t="shared" si="314"/>
        <v>16938</v>
      </c>
      <c r="AN770" s="35">
        <f t="shared" si="315"/>
        <v>5.3758495219872974E-3</v>
      </c>
      <c r="AO770" s="32">
        <f t="shared" si="316"/>
        <v>22.100117384889778</v>
      </c>
      <c r="AP770" s="32">
        <f t="shared" si="317"/>
        <v>12849</v>
      </c>
      <c r="AQ770" s="32">
        <f t="shared" si="318"/>
        <v>630</v>
      </c>
      <c r="AR770" s="32">
        <f t="shared" si="319"/>
        <v>1475.0500000000002</v>
      </c>
      <c r="AS770" s="32">
        <f t="shared" si="320"/>
        <v>12197</v>
      </c>
      <c r="AT770" s="36">
        <f t="shared" si="321"/>
        <v>12849</v>
      </c>
      <c r="AU770" s="33"/>
      <c r="AV770" s="33">
        <f t="shared" si="322"/>
        <v>1</v>
      </c>
      <c r="AX770">
        <v>12827</v>
      </c>
      <c r="AY770" s="71">
        <f t="shared" si="323"/>
        <v>1.7151321431355733E-3</v>
      </c>
    </row>
    <row r="771" spans="1:51" ht="15" customHeight="1" x14ac:dyDescent="0.25">
      <c r="A771">
        <v>78</v>
      </c>
      <c r="B771">
        <v>500</v>
      </c>
      <c r="C771" t="s">
        <v>2549</v>
      </c>
      <c r="D771" t="s">
        <v>2550</v>
      </c>
      <c r="E771" s="39" t="s">
        <v>821</v>
      </c>
      <c r="F771" s="32">
        <v>673100</v>
      </c>
      <c r="G771" s="43">
        <v>1366</v>
      </c>
      <c r="H771" s="47">
        <f t="shared" si="298"/>
        <v>3.1354506993455136</v>
      </c>
      <c r="I771">
        <v>182</v>
      </c>
      <c r="J771">
        <v>819</v>
      </c>
      <c r="K771" s="33">
        <f t="shared" si="297"/>
        <v>22.222200000000001</v>
      </c>
      <c r="L771" s="33">
        <v>2029</v>
      </c>
      <c r="M771" s="33">
        <v>1969</v>
      </c>
      <c r="N771" s="33">
        <v>1615</v>
      </c>
      <c r="O771" s="33">
        <v>1619</v>
      </c>
      <c r="P771" s="40">
        <v>1424</v>
      </c>
      <c r="Q771" s="43">
        <v>1460</v>
      </c>
      <c r="R771" s="40">
        <f t="shared" si="299"/>
        <v>2029</v>
      </c>
      <c r="S771" s="34">
        <f t="shared" si="300"/>
        <v>32.68</v>
      </c>
      <c r="T771" s="43">
        <v>14412200</v>
      </c>
      <c r="U771" s="43">
        <v>67490505</v>
      </c>
      <c r="V771" s="54">
        <f t="shared" si="301"/>
        <v>21.354410999999999</v>
      </c>
      <c r="W771" s="32">
        <v>410</v>
      </c>
      <c r="X771">
        <v>1334</v>
      </c>
      <c r="Y771">
        <f t="shared" si="302"/>
        <v>30.73</v>
      </c>
      <c r="Z771" s="46">
        <v>859000</v>
      </c>
      <c r="AA771" s="41">
        <v>916359</v>
      </c>
      <c r="AB771" s="33">
        <f t="shared" si="303"/>
        <v>0.42007800000000001</v>
      </c>
      <c r="AC771" s="33" t="str">
        <f t="shared" si="304"/>
        <v/>
      </c>
      <c r="AD771" s="33" t="str">
        <f t="shared" si="305"/>
        <v/>
      </c>
      <c r="AE771" s="62">
        <f t="shared" si="306"/>
        <v>889.03594411933898</v>
      </c>
      <c r="AF771" s="62">
        <f t="shared" si="307"/>
        <v>0</v>
      </c>
      <c r="AG771" s="62">
        <f t="shared" si="308"/>
        <v>0</v>
      </c>
      <c r="AH771" s="62" t="str">
        <f t="shared" si="309"/>
        <v/>
      </c>
      <c r="AI771" s="33" t="str">
        <f t="shared" si="310"/>
        <v/>
      </c>
      <c r="AJ771" s="33" t="str">
        <f t="shared" si="311"/>
        <v/>
      </c>
      <c r="AK771" s="34">
        <f t="shared" si="312"/>
        <v>889.04</v>
      </c>
      <c r="AL771" s="34">
        <f t="shared" si="313"/>
        <v>946.82</v>
      </c>
      <c r="AM771" s="32">
        <f t="shared" si="314"/>
        <v>932509</v>
      </c>
      <c r="AN771" s="35">
        <f t="shared" si="315"/>
        <v>5.3758495219872974E-3</v>
      </c>
      <c r="AO771" s="32">
        <f t="shared" si="316"/>
        <v>1394.5437486492028</v>
      </c>
      <c r="AP771" s="32">
        <f t="shared" si="317"/>
        <v>674495</v>
      </c>
      <c r="AQ771" s="32">
        <f t="shared" si="318"/>
        <v>13660</v>
      </c>
      <c r="AR771" s="32">
        <f t="shared" si="319"/>
        <v>45817.950000000004</v>
      </c>
      <c r="AS771" s="32">
        <f t="shared" si="320"/>
        <v>659440</v>
      </c>
      <c r="AT771" s="36">
        <f t="shared" si="321"/>
        <v>674495</v>
      </c>
      <c r="AU771" s="33"/>
      <c r="AV771" s="33">
        <f t="shared" si="322"/>
        <v>1</v>
      </c>
      <c r="AX771">
        <v>673100</v>
      </c>
      <c r="AY771" s="71">
        <f t="shared" si="323"/>
        <v>2.072500371415837E-3</v>
      </c>
    </row>
    <row r="772" spans="1:51" ht="15" customHeight="1" x14ac:dyDescent="0.25">
      <c r="A772">
        <v>79</v>
      </c>
      <c r="B772">
        <v>100</v>
      </c>
      <c r="C772" t="s">
        <v>1367</v>
      </c>
      <c r="D772" t="s">
        <v>1368</v>
      </c>
      <c r="E772" s="39" t="s">
        <v>232</v>
      </c>
      <c r="F772" s="32">
        <v>395642</v>
      </c>
      <c r="G772" s="43">
        <v>1128</v>
      </c>
      <c r="H772" s="47">
        <f t="shared" si="298"/>
        <v>3.0523090996473234</v>
      </c>
      <c r="I772">
        <v>93</v>
      </c>
      <c r="J772">
        <v>481</v>
      </c>
      <c r="K772" s="33">
        <f t="shared" si="297"/>
        <v>19.334699999999998</v>
      </c>
      <c r="L772" s="33">
        <v>580</v>
      </c>
      <c r="M772" s="33">
        <v>667</v>
      </c>
      <c r="N772" s="33">
        <v>733</v>
      </c>
      <c r="O772" s="33">
        <v>826</v>
      </c>
      <c r="P772" s="40">
        <v>1089</v>
      </c>
      <c r="Q772" s="43">
        <v>1115</v>
      </c>
      <c r="R772" s="40">
        <f t="shared" si="299"/>
        <v>1115</v>
      </c>
      <c r="S772" s="34">
        <f t="shared" si="300"/>
        <v>0</v>
      </c>
      <c r="T772" s="43">
        <v>13190200</v>
      </c>
      <c r="U772" s="43">
        <v>111881400</v>
      </c>
      <c r="V772" s="54">
        <f t="shared" si="301"/>
        <v>11.789448</v>
      </c>
      <c r="W772" s="32">
        <v>97</v>
      </c>
      <c r="X772">
        <v>1147</v>
      </c>
      <c r="Y772">
        <f t="shared" si="302"/>
        <v>8.4600000000000009</v>
      </c>
      <c r="Z772" s="46">
        <v>1211653</v>
      </c>
      <c r="AA772" s="41">
        <v>773623</v>
      </c>
      <c r="AB772" s="33">
        <f t="shared" si="303"/>
        <v>0.42007800000000001</v>
      </c>
      <c r="AC772" s="33" t="str">
        <f t="shared" si="304"/>
        <v/>
      </c>
      <c r="AD772" s="33" t="str">
        <f t="shared" si="305"/>
        <v/>
      </c>
      <c r="AE772" s="62">
        <f t="shared" si="306"/>
        <v>870.67187700280181</v>
      </c>
      <c r="AF772" s="62">
        <f t="shared" si="307"/>
        <v>0</v>
      </c>
      <c r="AG772" s="62">
        <f t="shared" si="308"/>
        <v>0</v>
      </c>
      <c r="AH772" s="62" t="str">
        <f t="shared" si="309"/>
        <v/>
      </c>
      <c r="AI772" s="33" t="str">
        <f t="shared" si="310"/>
        <v/>
      </c>
      <c r="AJ772" s="33" t="str">
        <f t="shared" si="311"/>
        <v/>
      </c>
      <c r="AK772" s="34">
        <f t="shared" si="312"/>
        <v>870.67</v>
      </c>
      <c r="AL772" s="34">
        <f t="shared" si="313"/>
        <v>927.26</v>
      </c>
      <c r="AM772" s="32">
        <f t="shared" si="314"/>
        <v>536961</v>
      </c>
      <c r="AN772" s="35">
        <f t="shared" si="315"/>
        <v>5.3758495219872974E-3</v>
      </c>
      <c r="AO772" s="32">
        <f t="shared" si="316"/>
        <v>759.70967859772293</v>
      </c>
      <c r="AP772" s="32">
        <f t="shared" si="317"/>
        <v>396402</v>
      </c>
      <c r="AQ772" s="32">
        <f t="shared" si="318"/>
        <v>11280</v>
      </c>
      <c r="AR772" s="32">
        <f t="shared" si="319"/>
        <v>38681.15</v>
      </c>
      <c r="AS772" s="32">
        <f t="shared" si="320"/>
        <v>384362</v>
      </c>
      <c r="AT772" s="36">
        <f t="shared" si="321"/>
        <v>396402</v>
      </c>
      <c r="AU772" s="33"/>
      <c r="AV772" s="33">
        <f t="shared" si="322"/>
        <v>1</v>
      </c>
      <c r="AX772">
        <v>395642</v>
      </c>
      <c r="AY772" s="71">
        <f t="shared" si="323"/>
        <v>1.9209285161838228E-3</v>
      </c>
    </row>
    <row r="773" spans="1:51" ht="15" customHeight="1" x14ac:dyDescent="0.25">
      <c r="A773">
        <v>79</v>
      </c>
      <c r="B773">
        <v>200</v>
      </c>
      <c r="C773" t="s">
        <v>1569</v>
      </c>
      <c r="D773" t="s">
        <v>1570</v>
      </c>
      <c r="E773" s="39" t="s">
        <v>332</v>
      </c>
      <c r="F773" s="32">
        <v>39599</v>
      </c>
      <c r="G773" s="43">
        <v>127</v>
      </c>
      <c r="H773" s="47">
        <f t="shared" si="298"/>
        <v>2.1038037209559568</v>
      </c>
      <c r="I773">
        <v>35</v>
      </c>
      <c r="J773">
        <v>65</v>
      </c>
      <c r="K773" s="33">
        <f t="shared" ref="K773:K836" si="324">ROUND(I773/J773,6)*100</f>
        <v>53.846199999999996</v>
      </c>
      <c r="L773" s="33">
        <v>179</v>
      </c>
      <c r="M773" s="33">
        <v>178</v>
      </c>
      <c r="N773" s="33">
        <v>205</v>
      </c>
      <c r="O773" s="33">
        <v>198</v>
      </c>
      <c r="P773" s="42">
        <v>132</v>
      </c>
      <c r="Q773" s="43">
        <v>130</v>
      </c>
      <c r="R773" s="40">
        <f t="shared" si="299"/>
        <v>205</v>
      </c>
      <c r="S773" s="34">
        <f t="shared" si="300"/>
        <v>38.049999999999997</v>
      </c>
      <c r="T773" s="43">
        <v>385800</v>
      </c>
      <c r="U773" s="43">
        <v>6922400</v>
      </c>
      <c r="V773" s="54">
        <f t="shared" si="301"/>
        <v>5.5732119999999998</v>
      </c>
      <c r="W773" s="32">
        <v>16</v>
      </c>
      <c r="X773">
        <v>125</v>
      </c>
      <c r="Y773">
        <f t="shared" si="302"/>
        <v>12.8</v>
      </c>
      <c r="Z773" s="46">
        <v>70751</v>
      </c>
      <c r="AA773" s="41">
        <v>29000</v>
      </c>
      <c r="AB773" s="33">
        <f t="shared" si="303"/>
        <v>0.42007800000000001</v>
      </c>
      <c r="AC773" s="33" t="str">
        <f t="shared" si="304"/>
        <v/>
      </c>
      <c r="AD773" s="33" t="str">
        <f t="shared" si="305"/>
        <v/>
      </c>
      <c r="AE773" s="62">
        <f t="shared" si="306"/>
        <v>661.16885447358891</v>
      </c>
      <c r="AF773" s="62">
        <f t="shared" si="307"/>
        <v>0</v>
      </c>
      <c r="AG773" s="62">
        <f t="shared" si="308"/>
        <v>0</v>
      </c>
      <c r="AH773" s="62" t="str">
        <f t="shared" si="309"/>
        <v/>
      </c>
      <c r="AI773" s="33" t="str">
        <f t="shared" si="310"/>
        <v/>
      </c>
      <c r="AJ773" s="33" t="str">
        <f t="shared" si="311"/>
        <v/>
      </c>
      <c r="AK773" s="34">
        <f t="shared" si="312"/>
        <v>661.17</v>
      </c>
      <c r="AL773" s="34">
        <f t="shared" si="313"/>
        <v>704.14</v>
      </c>
      <c r="AM773" s="32">
        <f t="shared" si="314"/>
        <v>59705</v>
      </c>
      <c r="AN773" s="35">
        <f t="shared" si="315"/>
        <v>5.3758495219872974E-3</v>
      </c>
      <c r="AO773" s="32">
        <f t="shared" si="316"/>
        <v>108.0868304890766</v>
      </c>
      <c r="AP773" s="32">
        <f t="shared" si="317"/>
        <v>39707</v>
      </c>
      <c r="AQ773" s="32">
        <f t="shared" si="318"/>
        <v>1270</v>
      </c>
      <c r="AR773" s="32">
        <f t="shared" si="319"/>
        <v>1450</v>
      </c>
      <c r="AS773" s="32">
        <f t="shared" si="320"/>
        <v>38329</v>
      </c>
      <c r="AT773" s="36">
        <f t="shared" si="321"/>
        <v>39707</v>
      </c>
      <c r="AU773" s="33"/>
      <c r="AV773" s="33">
        <f t="shared" si="322"/>
        <v>1</v>
      </c>
      <c r="AX773">
        <v>39599</v>
      </c>
      <c r="AY773" s="71">
        <f t="shared" si="323"/>
        <v>2.7273415995353418E-3</v>
      </c>
    </row>
    <row r="774" spans="1:51" ht="15" customHeight="1" x14ac:dyDescent="0.25">
      <c r="A774">
        <v>79</v>
      </c>
      <c r="B774">
        <v>300</v>
      </c>
      <c r="C774" t="s">
        <v>1713</v>
      </c>
      <c r="D774" t="s">
        <v>1714</v>
      </c>
      <c r="E774" s="39" t="s">
        <v>404</v>
      </c>
      <c r="F774" s="32">
        <v>118815</v>
      </c>
      <c r="G774" s="43">
        <v>417</v>
      </c>
      <c r="H774" s="47">
        <f t="shared" si="298"/>
        <v>2.6201360549737576</v>
      </c>
      <c r="I774">
        <v>36</v>
      </c>
      <c r="J774">
        <v>200</v>
      </c>
      <c r="K774" s="33">
        <f t="shared" si="324"/>
        <v>18</v>
      </c>
      <c r="L774" s="33">
        <v>403</v>
      </c>
      <c r="M774" s="33">
        <v>440</v>
      </c>
      <c r="N774" s="33">
        <v>423</v>
      </c>
      <c r="O774" s="33">
        <v>439</v>
      </c>
      <c r="P774" s="42">
        <v>456</v>
      </c>
      <c r="Q774" s="43">
        <v>415</v>
      </c>
      <c r="R774" s="40">
        <f t="shared" si="299"/>
        <v>456</v>
      </c>
      <c r="S774" s="34">
        <f t="shared" si="300"/>
        <v>8.5500000000000007</v>
      </c>
      <c r="T774" s="43">
        <v>3693400</v>
      </c>
      <c r="U774" s="43">
        <v>39828900</v>
      </c>
      <c r="V774" s="54">
        <f t="shared" si="301"/>
        <v>9.2731659999999998</v>
      </c>
      <c r="W774" s="32">
        <v>99</v>
      </c>
      <c r="X774">
        <v>438</v>
      </c>
      <c r="Y774">
        <f t="shared" si="302"/>
        <v>22.6</v>
      </c>
      <c r="Z774" s="46">
        <v>438716</v>
      </c>
      <c r="AA774" s="41">
        <v>321561</v>
      </c>
      <c r="AB774" s="33">
        <f t="shared" si="303"/>
        <v>0.42007800000000001</v>
      </c>
      <c r="AC774" s="33" t="str">
        <f t="shared" si="304"/>
        <v/>
      </c>
      <c r="AD774" s="33" t="str">
        <f t="shared" si="305"/>
        <v/>
      </c>
      <c r="AE774" s="62">
        <f t="shared" si="306"/>
        <v>775.21479141443865</v>
      </c>
      <c r="AF774" s="62">
        <f t="shared" si="307"/>
        <v>0</v>
      </c>
      <c r="AG774" s="62">
        <f t="shared" si="308"/>
        <v>0</v>
      </c>
      <c r="AH774" s="62" t="str">
        <f t="shared" si="309"/>
        <v/>
      </c>
      <c r="AI774" s="33" t="str">
        <f t="shared" si="310"/>
        <v/>
      </c>
      <c r="AJ774" s="33" t="str">
        <f t="shared" si="311"/>
        <v/>
      </c>
      <c r="AK774" s="34">
        <f t="shared" si="312"/>
        <v>775.21</v>
      </c>
      <c r="AL774" s="34">
        <f t="shared" si="313"/>
        <v>825.59</v>
      </c>
      <c r="AM774" s="32">
        <f t="shared" si="314"/>
        <v>159976</v>
      </c>
      <c r="AN774" s="35">
        <f t="shared" si="315"/>
        <v>5.3758495219872974E-3</v>
      </c>
      <c r="AO774" s="32">
        <f t="shared" si="316"/>
        <v>221.27534217451915</v>
      </c>
      <c r="AP774" s="32">
        <f t="shared" si="317"/>
        <v>119036</v>
      </c>
      <c r="AQ774" s="32">
        <f t="shared" si="318"/>
        <v>4170</v>
      </c>
      <c r="AR774" s="32">
        <f t="shared" si="319"/>
        <v>16078.050000000001</v>
      </c>
      <c r="AS774" s="32">
        <f t="shared" si="320"/>
        <v>114645</v>
      </c>
      <c r="AT774" s="36">
        <f t="shared" si="321"/>
        <v>119036</v>
      </c>
      <c r="AU774" s="33"/>
      <c r="AV774" s="33">
        <f t="shared" si="322"/>
        <v>1</v>
      </c>
      <c r="AX774">
        <v>118815</v>
      </c>
      <c r="AY774" s="71">
        <f t="shared" si="323"/>
        <v>1.8600345074275134E-3</v>
      </c>
    </row>
    <row r="775" spans="1:51" ht="15" customHeight="1" x14ac:dyDescent="0.25">
      <c r="A775">
        <v>79</v>
      </c>
      <c r="B775">
        <v>500</v>
      </c>
      <c r="C775" t="s">
        <v>1901</v>
      </c>
      <c r="D775" t="s">
        <v>1902</v>
      </c>
      <c r="E775" s="39" t="s">
        <v>498</v>
      </c>
      <c r="F775" s="32">
        <v>271529</v>
      </c>
      <c r="G775" s="43">
        <v>893</v>
      </c>
      <c r="H775" s="47">
        <f t="shared" si="298"/>
        <v>2.9508514588885464</v>
      </c>
      <c r="I775">
        <v>65</v>
      </c>
      <c r="J775">
        <v>450</v>
      </c>
      <c r="K775" s="33">
        <f t="shared" si="324"/>
        <v>14.444399999999998</v>
      </c>
      <c r="L775" s="33">
        <v>498</v>
      </c>
      <c r="M775" s="33">
        <v>680</v>
      </c>
      <c r="N775" s="33">
        <v>722</v>
      </c>
      <c r="O775" s="33">
        <v>778</v>
      </c>
      <c r="P775" s="42">
        <v>842</v>
      </c>
      <c r="Q775" s="43">
        <v>874</v>
      </c>
      <c r="R775" s="40">
        <f t="shared" si="299"/>
        <v>874</v>
      </c>
      <c r="S775" s="34">
        <f t="shared" si="300"/>
        <v>0</v>
      </c>
      <c r="T775" s="43">
        <v>6280500</v>
      </c>
      <c r="U775" s="43">
        <v>96286900</v>
      </c>
      <c r="V775" s="54">
        <f t="shared" si="301"/>
        <v>6.5226940000000004</v>
      </c>
      <c r="W775" s="32">
        <v>151</v>
      </c>
      <c r="X775">
        <v>948</v>
      </c>
      <c r="Y775">
        <f t="shared" si="302"/>
        <v>15.93</v>
      </c>
      <c r="Z775" s="46">
        <v>1068465</v>
      </c>
      <c r="AA775" s="41">
        <v>420571</v>
      </c>
      <c r="AB775" s="33">
        <f t="shared" si="303"/>
        <v>0.42007800000000001</v>
      </c>
      <c r="AC775" s="33" t="str">
        <f t="shared" si="304"/>
        <v/>
      </c>
      <c r="AD775" s="33" t="str">
        <f t="shared" si="305"/>
        <v/>
      </c>
      <c r="AE775" s="62">
        <f t="shared" si="306"/>
        <v>848.26221768492542</v>
      </c>
      <c r="AF775" s="62">
        <f t="shared" si="307"/>
        <v>0</v>
      </c>
      <c r="AG775" s="62">
        <f t="shared" si="308"/>
        <v>0</v>
      </c>
      <c r="AH775" s="62" t="str">
        <f t="shared" si="309"/>
        <v/>
      </c>
      <c r="AI775" s="33" t="str">
        <f t="shared" si="310"/>
        <v/>
      </c>
      <c r="AJ775" s="33" t="str">
        <f t="shared" si="311"/>
        <v/>
      </c>
      <c r="AK775" s="34">
        <f t="shared" si="312"/>
        <v>848.26</v>
      </c>
      <c r="AL775" s="34">
        <f t="shared" si="313"/>
        <v>903.39</v>
      </c>
      <c r="AM775" s="32">
        <f t="shared" si="314"/>
        <v>357889</v>
      </c>
      <c r="AN775" s="35">
        <f t="shared" si="315"/>
        <v>5.3758495219872974E-3</v>
      </c>
      <c r="AO775" s="32">
        <f t="shared" si="316"/>
        <v>464.25836471882297</v>
      </c>
      <c r="AP775" s="32">
        <f t="shared" si="317"/>
        <v>271993</v>
      </c>
      <c r="AQ775" s="32">
        <f t="shared" si="318"/>
        <v>8930</v>
      </c>
      <c r="AR775" s="32">
        <f t="shared" si="319"/>
        <v>21028.550000000003</v>
      </c>
      <c r="AS775" s="32">
        <f t="shared" si="320"/>
        <v>262599</v>
      </c>
      <c r="AT775" s="36">
        <f t="shared" si="321"/>
        <v>271993</v>
      </c>
      <c r="AU775" s="33"/>
      <c r="AV775" s="33">
        <f t="shared" si="322"/>
        <v>1</v>
      </c>
      <c r="AX775">
        <v>271529</v>
      </c>
      <c r="AY775" s="71">
        <f t="shared" si="323"/>
        <v>1.7088414128877578E-3</v>
      </c>
    </row>
    <row r="776" spans="1:51" ht="15" customHeight="1" x14ac:dyDescent="0.25">
      <c r="A776">
        <v>79</v>
      </c>
      <c r="B776">
        <v>600</v>
      </c>
      <c r="C776" t="s">
        <v>1941</v>
      </c>
      <c r="D776" t="s">
        <v>1942</v>
      </c>
      <c r="E776" s="39" t="s">
        <v>518</v>
      </c>
      <c r="F776" s="32">
        <v>30939</v>
      </c>
      <c r="G776" s="43">
        <v>147</v>
      </c>
      <c r="H776" s="47">
        <f t="shared" si="298"/>
        <v>2.167317334748176</v>
      </c>
      <c r="I776">
        <v>29</v>
      </c>
      <c r="J776">
        <v>81</v>
      </c>
      <c r="K776" s="33">
        <f t="shared" si="324"/>
        <v>35.802499999999995</v>
      </c>
      <c r="L776" s="33">
        <v>139</v>
      </c>
      <c r="M776" s="33">
        <v>186</v>
      </c>
      <c r="N776" s="33">
        <v>163</v>
      </c>
      <c r="O776" s="33">
        <v>186</v>
      </c>
      <c r="P776" s="42">
        <v>182</v>
      </c>
      <c r="Q776" s="43">
        <v>151</v>
      </c>
      <c r="R776" s="40">
        <f t="shared" si="299"/>
        <v>186</v>
      </c>
      <c r="S776" s="34">
        <f t="shared" si="300"/>
        <v>20.97</v>
      </c>
      <c r="T776" s="43">
        <v>2042300</v>
      </c>
      <c r="U776" s="43">
        <v>14818900</v>
      </c>
      <c r="V776" s="54">
        <f t="shared" si="301"/>
        <v>13.781725</v>
      </c>
      <c r="W776" s="32">
        <v>25</v>
      </c>
      <c r="X776">
        <v>267</v>
      </c>
      <c r="Y776">
        <f t="shared" si="302"/>
        <v>9.36</v>
      </c>
      <c r="Z776" s="46">
        <v>175723</v>
      </c>
      <c r="AA776" s="41">
        <v>35000</v>
      </c>
      <c r="AB776" s="33">
        <f t="shared" si="303"/>
        <v>0.42007800000000001</v>
      </c>
      <c r="AC776" s="33" t="str">
        <f t="shared" si="304"/>
        <v/>
      </c>
      <c r="AD776" s="33" t="str">
        <f t="shared" si="305"/>
        <v/>
      </c>
      <c r="AE776" s="62">
        <f t="shared" si="306"/>
        <v>675.19755094717289</v>
      </c>
      <c r="AF776" s="62">
        <f t="shared" si="307"/>
        <v>0</v>
      </c>
      <c r="AG776" s="62">
        <f t="shared" si="308"/>
        <v>0</v>
      </c>
      <c r="AH776" s="62" t="str">
        <f t="shared" si="309"/>
        <v/>
      </c>
      <c r="AI776" s="33" t="str">
        <f t="shared" si="310"/>
        <v/>
      </c>
      <c r="AJ776" s="33" t="str">
        <f t="shared" si="311"/>
        <v/>
      </c>
      <c r="AK776" s="34">
        <f t="shared" si="312"/>
        <v>675.2</v>
      </c>
      <c r="AL776" s="34">
        <f t="shared" si="313"/>
        <v>719.08</v>
      </c>
      <c r="AM776" s="32">
        <f t="shared" si="314"/>
        <v>31887</v>
      </c>
      <c r="AN776" s="35">
        <f t="shared" si="315"/>
        <v>5.3758495219872974E-3</v>
      </c>
      <c r="AO776" s="32">
        <f t="shared" si="316"/>
        <v>5.0963053468439581</v>
      </c>
      <c r="AP776" s="32">
        <f t="shared" si="317"/>
        <v>30944</v>
      </c>
      <c r="AQ776" s="32">
        <f t="shared" si="318"/>
        <v>1470</v>
      </c>
      <c r="AR776" s="32">
        <f t="shared" si="319"/>
        <v>1750</v>
      </c>
      <c r="AS776" s="32">
        <f t="shared" si="320"/>
        <v>29469</v>
      </c>
      <c r="AT776" s="36">
        <f t="shared" si="321"/>
        <v>30944</v>
      </c>
      <c r="AU776" s="33"/>
      <c r="AV776" s="33">
        <f t="shared" si="322"/>
        <v>1</v>
      </c>
      <c r="AX776">
        <v>30939</v>
      </c>
      <c r="AY776" s="71">
        <f t="shared" si="323"/>
        <v>1.6160832606095866E-4</v>
      </c>
    </row>
    <row r="777" spans="1:51" ht="15" customHeight="1" x14ac:dyDescent="0.25">
      <c r="A777">
        <v>79</v>
      </c>
      <c r="B777">
        <v>800</v>
      </c>
      <c r="C777" t="s">
        <v>2151</v>
      </c>
      <c r="D777" t="s">
        <v>2152</v>
      </c>
      <c r="E777" s="39" t="s">
        <v>623</v>
      </c>
      <c r="F777" s="32">
        <v>974659</v>
      </c>
      <c r="G777" s="43">
        <v>3460</v>
      </c>
      <c r="H777" s="47">
        <f t="shared" si="298"/>
        <v>3.5390760987927767</v>
      </c>
      <c r="I777">
        <v>161</v>
      </c>
      <c r="J777">
        <v>1389</v>
      </c>
      <c r="K777" s="33">
        <f t="shared" si="324"/>
        <v>11.591100000000001</v>
      </c>
      <c r="L777" s="33">
        <v>2093</v>
      </c>
      <c r="M777" s="33">
        <v>2416</v>
      </c>
      <c r="N777" s="33">
        <v>2768</v>
      </c>
      <c r="O777" s="33">
        <v>3190</v>
      </c>
      <c r="P777" s="40">
        <v>3340</v>
      </c>
      <c r="Q777" s="43">
        <v>3483</v>
      </c>
      <c r="R777" s="40">
        <f t="shared" si="299"/>
        <v>3483</v>
      </c>
      <c r="S777" s="34">
        <f t="shared" si="300"/>
        <v>0.66</v>
      </c>
      <c r="T777" s="43">
        <v>49760500</v>
      </c>
      <c r="U777" s="43">
        <v>350896100</v>
      </c>
      <c r="V777" s="54">
        <f t="shared" si="301"/>
        <v>14.180978</v>
      </c>
      <c r="W777" s="32">
        <v>652</v>
      </c>
      <c r="X777">
        <v>3501</v>
      </c>
      <c r="Y777">
        <f t="shared" si="302"/>
        <v>18.62</v>
      </c>
      <c r="Z777" s="46">
        <v>4106152</v>
      </c>
      <c r="AA777" s="41">
        <v>2921943</v>
      </c>
      <c r="AB777" s="33">
        <f t="shared" si="303"/>
        <v>0.42007800000000001</v>
      </c>
      <c r="AC777" s="33" t="str">
        <f t="shared" si="304"/>
        <v/>
      </c>
      <c r="AD777" s="33" t="str">
        <f t="shared" si="305"/>
        <v/>
      </c>
      <c r="AE777" s="62">
        <f t="shared" si="306"/>
        <v>0</v>
      </c>
      <c r="AF777" s="62">
        <f t="shared" si="307"/>
        <v>823.25859136550002</v>
      </c>
      <c r="AG777" s="62">
        <f t="shared" si="308"/>
        <v>0</v>
      </c>
      <c r="AH777" s="62" t="str">
        <f t="shared" si="309"/>
        <v/>
      </c>
      <c r="AI777" s="33" t="str">
        <f t="shared" si="310"/>
        <v/>
      </c>
      <c r="AJ777" s="33" t="str">
        <f t="shared" si="311"/>
        <v/>
      </c>
      <c r="AK777" s="34">
        <f t="shared" si="312"/>
        <v>823.26</v>
      </c>
      <c r="AL777" s="34">
        <f t="shared" si="313"/>
        <v>876.77</v>
      </c>
      <c r="AM777" s="32">
        <f t="shared" si="314"/>
        <v>1308720</v>
      </c>
      <c r="AN777" s="35">
        <f t="shared" si="315"/>
        <v>5.3758495219872974E-3</v>
      </c>
      <c r="AO777" s="32">
        <f t="shared" si="316"/>
        <v>1795.8616671645987</v>
      </c>
      <c r="AP777" s="32">
        <f t="shared" si="317"/>
        <v>976455</v>
      </c>
      <c r="AQ777" s="32">
        <f t="shared" si="318"/>
        <v>34600</v>
      </c>
      <c r="AR777" s="32">
        <f t="shared" si="319"/>
        <v>146097.15</v>
      </c>
      <c r="AS777" s="32">
        <f t="shared" si="320"/>
        <v>940059</v>
      </c>
      <c r="AT777" s="36">
        <f t="shared" si="321"/>
        <v>976455</v>
      </c>
      <c r="AU777" s="33"/>
      <c r="AV777" s="33">
        <f t="shared" si="322"/>
        <v>1</v>
      </c>
      <c r="AX777">
        <v>974659</v>
      </c>
      <c r="AY777" s="71">
        <f t="shared" si="323"/>
        <v>1.8426957530787691E-3</v>
      </c>
    </row>
    <row r="778" spans="1:51" ht="15" customHeight="1" x14ac:dyDescent="0.25">
      <c r="A778">
        <v>79</v>
      </c>
      <c r="B778">
        <v>1100</v>
      </c>
      <c r="C778" t="s">
        <v>2483</v>
      </c>
      <c r="D778" t="s">
        <v>2484</v>
      </c>
      <c r="E778" s="39" t="s">
        <v>788</v>
      </c>
      <c r="F778" s="32">
        <v>687095</v>
      </c>
      <c r="G778" s="43">
        <v>2565</v>
      </c>
      <c r="H778" s="47">
        <f t="shared" si="298"/>
        <v>3.409087369447835</v>
      </c>
      <c r="I778">
        <v>410</v>
      </c>
      <c r="J778">
        <v>1380</v>
      </c>
      <c r="K778" s="33">
        <f t="shared" si="324"/>
        <v>29.710100000000001</v>
      </c>
      <c r="L778" s="33">
        <v>2371</v>
      </c>
      <c r="M778" s="33">
        <v>2372</v>
      </c>
      <c r="N778" s="33">
        <v>2384</v>
      </c>
      <c r="O778" s="33">
        <v>2599</v>
      </c>
      <c r="P778" s="40">
        <v>2521</v>
      </c>
      <c r="Q778" s="43">
        <v>2559</v>
      </c>
      <c r="R778" s="40">
        <f t="shared" si="299"/>
        <v>2599</v>
      </c>
      <c r="S778" s="34">
        <f t="shared" si="300"/>
        <v>1.31</v>
      </c>
      <c r="T778" s="43">
        <v>59608600</v>
      </c>
      <c r="U778" s="43">
        <v>366054400</v>
      </c>
      <c r="V778" s="54">
        <f t="shared" si="301"/>
        <v>16.284082000000001</v>
      </c>
      <c r="W778" s="32">
        <v>898</v>
      </c>
      <c r="X778">
        <v>2569</v>
      </c>
      <c r="Y778">
        <f t="shared" si="302"/>
        <v>34.96</v>
      </c>
      <c r="Z778" s="46">
        <v>4674534</v>
      </c>
      <c r="AA778" s="41">
        <v>2771567</v>
      </c>
      <c r="AB778" s="33">
        <f t="shared" si="303"/>
        <v>0.42007800000000001</v>
      </c>
      <c r="AC778" s="33">
        <f t="shared" si="304"/>
        <v>0.13</v>
      </c>
      <c r="AD778" s="33" t="str">
        <f t="shared" si="305"/>
        <v/>
      </c>
      <c r="AE778" s="62">
        <f t="shared" si="306"/>
        <v>949.47599090152949</v>
      </c>
      <c r="AF778" s="62">
        <f t="shared" si="307"/>
        <v>996.48553667949989</v>
      </c>
      <c r="AG778" s="62">
        <f t="shared" si="308"/>
        <v>0</v>
      </c>
      <c r="AH778" s="62">
        <f t="shared" si="309"/>
        <v>955.5872318526657</v>
      </c>
      <c r="AI778" s="33" t="str">
        <f t="shared" si="310"/>
        <v/>
      </c>
      <c r="AJ778" s="33">
        <f t="shared" si="311"/>
        <v>1</v>
      </c>
      <c r="AK778" s="34">
        <f t="shared" si="312"/>
        <v>955.59</v>
      </c>
      <c r="AL778" s="34">
        <f t="shared" si="313"/>
        <v>1017.7</v>
      </c>
      <c r="AM778" s="32">
        <f t="shared" si="314"/>
        <v>646732</v>
      </c>
      <c r="AN778" s="35">
        <f t="shared" si="315"/>
        <v>5.3758495219872974E-3</v>
      </c>
      <c r="AO778" s="32">
        <f t="shared" si="316"/>
        <v>-216.9854142559733</v>
      </c>
      <c r="AP778" s="32">
        <f t="shared" si="317"/>
        <v>646732</v>
      </c>
      <c r="AQ778" s="32">
        <f t="shared" si="318"/>
        <v>25650</v>
      </c>
      <c r="AR778" s="32">
        <f t="shared" si="319"/>
        <v>138578.35</v>
      </c>
      <c r="AS778" s="32">
        <f t="shared" si="320"/>
        <v>661445</v>
      </c>
      <c r="AT778" s="36">
        <f t="shared" si="321"/>
        <v>661445</v>
      </c>
      <c r="AU778" s="33"/>
      <c r="AV778" s="33">
        <f t="shared" si="322"/>
        <v>1</v>
      </c>
      <c r="AX778">
        <v>687095</v>
      </c>
      <c r="AY778" s="71">
        <f t="shared" si="323"/>
        <v>-3.7331082310306435E-2</v>
      </c>
    </row>
    <row r="779" spans="1:51" ht="15" customHeight="1" x14ac:dyDescent="0.25">
      <c r="A779">
        <v>79</v>
      </c>
      <c r="B779">
        <v>1300</v>
      </c>
      <c r="C779" t="s">
        <v>2607</v>
      </c>
      <c r="D779" t="s">
        <v>2608</v>
      </c>
      <c r="E779" s="39" t="s">
        <v>850</v>
      </c>
      <c r="F779" s="32">
        <v>41329</v>
      </c>
      <c r="G779" s="43">
        <v>176</v>
      </c>
      <c r="H779" s="47">
        <f t="shared" si="298"/>
        <v>2.2455126678141499</v>
      </c>
      <c r="I779">
        <v>29</v>
      </c>
      <c r="J779">
        <v>90</v>
      </c>
      <c r="K779" s="33">
        <f t="shared" si="324"/>
        <v>32.222200000000001</v>
      </c>
      <c r="L779" s="33">
        <v>203</v>
      </c>
      <c r="M779" s="33">
        <v>208</v>
      </c>
      <c r="N779" s="33">
        <v>237</v>
      </c>
      <c r="O779" s="33">
        <v>177</v>
      </c>
      <c r="P779" s="42">
        <v>207</v>
      </c>
      <c r="Q779" s="43">
        <v>155</v>
      </c>
      <c r="R779" s="40">
        <f t="shared" si="299"/>
        <v>237</v>
      </c>
      <c r="S779" s="34">
        <f t="shared" si="300"/>
        <v>25.74</v>
      </c>
      <c r="T779" s="43">
        <v>2248200</v>
      </c>
      <c r="U779" s="43">
        <v>20819600</v>
      </c>
      <c r="V779" s="54">
        <f t="shared" si="301"/>
        <v>10.798477999999999</v>
      </c>
      <c r="W779" s="32">
        <v>17</v>
      </c>
      <c r="X779">
        <v>176</v>
      </c>
      <c r="Y779">
        <f t="shared" si="302"/>
        <v>9.66</v>
      </c>
      <c r="Z779" s="46">
        <v>129306</v>
      </c>
      <c r="AA779" s="41">
        <v>88227</v>
      </c>
      <c r="AB779" s="33">
        <f t="shared" si="303"/>
        <v>0.42007800000000001</v>
      </c>
      <c r="AC779" s="33" t="str">
        <f t="shared" si="304"/>
        <v/>
      </c>
      <c r="AD779" s="33" t="str">
        <f t="shared" si="305"/>
        <v/>
      </c>
      <c r="AE779" s="62">
        <f t="shared" si="306"/>
        <v>692.46910152878604</v>
      </c>
      <c r="AF779" s="62">
        <f t="shared" si="307"/>
        <v>0</v>
      </c>
      <c r="AG779" s="62">
        <f t="shared" si="308"/>
        <v>0</v>
      </c>
      <c r="AH779" s="62" t="str">
        <f t="shared" si="309"/>
        <v/>
      </c>
      <c r="AI779" s="33" t="str">
        <f t="shared" si="310"/>
        <v/>
      </c>
      <c r="AJ779" s="33" t="str">
        <f t="shared" si="311"/>
        <v/>
      </c>
      <c r="AK779" s="34">
        <f t="shared" si="312"/>
        <v>692.47</v>
      </c>
      <c r="AL779" s="34">
        <f t="shared" si="313"/>
        <v>737.48</v>
      </c>
      <c r="AM779" s="32">
        <f t="shared" si="314"/>
        <v>75478</v>
      </c>
      <c r="AN779" s="35">
        <f t="shared" si="315"/>
        <v>5.3758495219872974E-3</v>
      </c>
      <c r="AO779" s="32">
        <f t="shared" si="316"/>
        <v>183.57988532634423</v>
      </c>
      <c r="AP779" s="32">
        <f t="shared" si="317"/>
        <v>41513</v>
      </c>
      <c r="AQ779" s="32">
        <f t="shared" si="318"/>
        <v>1760</v>
      </c>
      <c r="AR779" s="32">
        <f t="shared" si="319"/>
        <v>4411.3500000000004</v>
      </c>
      <c r="AS779" s="32">
        <f t="shared" si="320"/>
        <v>39569</v>
      </c>
      <c r="AT779" s="36">
        <f t="shared" si="321"/>
        <v>41513</v>
      </c>
      <c r="AU779" s="33"/>
      <c r="AV779" s="33">
        <f t="shared" si="322"/>
        <v>1</v>
      </c>
      <c r="AX779">
        <v>41329</v>
      </c>
      <c r="AY779" s="71">
        <f t="shared" si="323"/>
        <v>4.4520796535120616E-3</v>
      </c>
    </row>
    <row r="780" spans="1:51" ht="15" customHeight="1" x14ac:dyDescent="0.25">
      <c r="A780">
        <v>79</v>
      </c>
      <c r="B780">
        <v>7700</v>
      </c>
      <c r="C780" t="s">
        <v>1751</v>
      </c>
      <c r="D780" t="s">
        <v>1752</v>
      </c>
      <c r="E780" s="39" t="s">
        <v>423</v>
      </c>
      <c r="F780" s="32">
        <v>1103740</v>
      </c>
      <c r="G780" s="43">
        <v>5471</v>
      </c>
      <c r="H780" s="47">
        <f t="shared" si="298"/>
        <v>3.7380667147774691</v>
      </c>
      <c r="I780">
        <v>616</v>
      </c>
      <c r="J780">
        <v>2682</v>
      </c>
      <c r="K780" s="33">
        <f t="shared" si="324"/>
        <v>22.9679</v>
      </c>
      <c r="L780" s="33">
        <v>3594</v>
      </c>
      <c r="M780" s="33">
        <v>4505</v>
      </c>
      <c r="N780" s="33">
        <v>4391</v>
      </c>
      <c r="O780" s="33">
        <v>4950</v>
      </c>
      <c r="P780" s="40">
        <v>5063</v>
      </c>
      <c r="Q780" s="43">
        <v>5252</v>
      </c>
      <c r="R780" s="40">
        <f t="shared" si="299"/>
        <v>5252</v>
      </c>
      <c r="S780" s="34">
        <f t="shared" si="300"/>
        <v>0</v>
      </c>
      <c r="T780" s="43">
        <v>104244100</v>
      </c>
      <c r="U780" s="43">
        <v>793966521</v>
      </c>
      <c r="V780" s="54">
        <f t="shared" si="301"/>
        <v>13.129533</v>
      </c>
      <c r="W780" s="32">
        <v>1418</v>
      </c>
      <c r="X780">
        <v>5021</v>
      </c>
      <c r="Y780">
        <f t="shared" si="302"/>
        <v>28.24</v>
      </c>
      <c r="Z780" s="46">
        <v>9336454</v>
      </c>
      <c r="AA780" s="41">
        <v>4922521</v>
      </c>
      <c r="AB780" s="33">
        <f t="shared" si="303"/>
        <v>0.42007800000000001</v>
      </c>
      <c r="AC780" s="33" t="str">
        <f t="shared" si="304"/>
        <v/>
      </c>
      <c r="AD780" s="33" t="str">
        <f t="shared" si="305"/>
        <v/>
      </c>
      <c r="AE780" s="62">
        <f t="shared" si="306"/>
        <v>0</v>
      </c>
      <c r="AF780" s="62">
        <f t="shared" si="307"/>
        <v>887.13718127924983</v>
      </c>
      <c r="AG780" s="62">
        <f t="shared" si="308"/>
        <v>0</v>
      </c>
      <c r="AH780" s="62" t="str">
        <f t="shared" si="309"/>
        <v/>
      </c>
      <c r="AI780" s="33" t="str">
        <f t="shared" si="310"/>
        <v/>
      </c>
      <c r="AJ780" s="33" t="str">
        <f t="shared" si="311"/>
        <v/>
      </c>
      <c r="AK780" s="34">
        <f t="shared" si="312"/>
        <v>887.14</v>
      </c>
      <c r="AL780" s="34">
        <f t="shared" si="313"/>
        <v>944.8</v>
      </c>
      <c r="AM780" s="32">
        <f t="shared" si="314"/>
        <v>1246962</v>
      </c>
      <c r="AN780" s="35">
        <f t="shared" si="315"/>
        <v>5.3758495219872974E-3</v>
      </c>
      <c r="AO780" s="32">
        <f t="shared" si="316"/>
        <v>769.9399202380647</v>
      </c>
      <c r="AP780" s="32">
        <f t="shared" si="317"/>
        <v>1104510</v>
      </c>
      <c r="AQ780" s="32">
        <f t="shared" si="318"/>
        <v>54710</v>
      </c>
      <c r="AR780" s="32">
        <f t="shared" si="319"/>
        <v>246126.05000000002</v>
      </c>
      <c r="AS780" s="32">
        <f t="shared" si="320"/>
        <v>1049030</v>
      </c>
      <c r="AT780" s="36">
        <f t="shared" si="321"/>
        <v>1104510</v>
      </c>
      <c r="AU780" s="33"/>
      <c r="AV780" s="33">
        <f t="shared" si="322"/>
        <v>1</v>
      </c>
      <c r="AX780">
        <v>1103740</v>
      </c>
      <c r="AY780" s="71">
        <f t="shared" si="323"/>
        <v>6.9762806458042656E-4</v>
      </c>
    </row>
    <row r="781" spans="1:51" ht="15" customHeight="1" x14ac:dyDescent="0.25">
      <c r="A781">
        <v>79</v>
      </c>
      <c r="B781">
        <v>7800</v>
      </c>
      <c r="C781" t="s">
        <v>1949</v>
      </c>
      <c r="D781" t="s">
        <v>1950</v>
      </c>
      <c r="E781" s="39" t="s">
        <v>522</v>
      </c>
      <c r="F781" s="32">
        <v>3530</v>
      </c>
      <c r="G781" s="43">
        <v>97</v>
      </c>
      <c r="H781" s="47">
        <f t="shared" ref="H781:H844" si="325">LOG10(G781)</f>
        <v>1.9867717342662448</v>
      </c>
      <c r="I781">
        <v>13</v>
      </c>
      <c r="J781">
        <v>57</v>
      </c>
      <c r="K781" s="33">
        <f t="shared" si="324"/>
        <v>22.806999999999999</v>
      </c>
      <c r="L781" s="33">
        <v>80</v>
      </c>
      <c r="M781" s="33">
        <v>132</v>
      </c>
      <c r="N781" s="33">
        <v>127</v>
      </c>
      <c r="O781" s="33">
        <v>116</v>
      </c>
      <c r="P781" s="42">
        <v>111</v>
      </c>
      <c r="Q781" s="43">
        <v>97</v>
      </c>
      <c r="R781" s="40">
        <f t="shared" ref="R781:R844" si="326">MAX(L781:Q781)</f>
        <v>132</v>
      </c>
      <c r="S781" s="34">
        <f t="shared" ref="S781:S844" si="327">ROUND(IF(100*(1-(G781/R781))&lt;0,0,100*(1-G781/R781)),2)</f>
        <v>26.52</v>
      </c>
      <c r="T781" s="43">
        <v>1455500</v>
      </c>
      <c r="U781" s="43">
        <v>14696877</v>
      </c>
      <c r="V781" s="54">
        <f t="shared" ref="V781:V844" si="328">ROUND(T781/U781*100,6)</f>
        <v>9.9034650000000006</v>
      </c>
      <c r="W781" s="32">
        <v>28</v>
      </c>
      <c r="X781">
        <v>104</v>
      </c>
      <c r="Y781">
        <f t="shared" ref="Y781:Y844" si="329">ROUND(W781/X781*100,2)</f>
        <v>26.92</v>
      </c>
      <c r="Z781" s="46">
        <v>165648</v>
      </c>
      <c r="AA781" s="41">
        <v>16943</v>
      </c>
      <c r="AB781" s="33">
        <f t="shared" ref="AB781:AB844" si="330">ROUND(AA$11/Z$11,6)</f>
        <v>0.42007800000000001</v>
      </c>
      <c r="AC781" s="33" t="str">
        <f t="shared" ref="AC781:AC844" si="331">IF(AND(2500&lt;=G781,G781&lt;3000),(G781-2500)*0.002,"")</f>
        <v/>
      </c>
      <c r="AD781" s="33" t="str">
        <f t="shared" ref="AD781:AD844" si="332">IF(AND(10000&lt;=G781,G781&lt;11000),(11000-G781)*0.001,"")</f>
        <v/>
      </c>
      <c r="AE781" s="62">
        <f t="shared" ref="AE781:AE844" si="333">IF(G781&lt;3000, 196.487+(220.877*H781),0)</f>
        <v>635.31918034952537</v>
      </c>
      <c r="AF781" s="62">
        <f t="shared" ref="AF781:AF844" si="334">IF((AND(2500&lt;=G781,G781&lt;11000)),1.15*(497.308+(6.667*K781)+(9.215*V781)+(16.081*S781)),0)</f>
        <v>0</v>
      </c>
      <c r="AG781" s="62">
        <f t="shared" ref="AG781:AG844" si="335">IF(G781&gt;=10000,1.15*(293.056+(8.572*K781)+(11.494*Y781)+(5.719*V781)+(9.484*S781)),0)</f>
        <v>0</v>
      </c>
      <c r="AH781" s="62" t="str">
        <f t="shared" ref="AH781:AH844" si="336">IF(AND(2500&lt;=G781,G781&lt;3000),(AC781*AF781)+((1-AC781)*AE781),"")</f>
        <v/>
      </c>
      <c r="AI781" s="33" t="str">
        <f t="shared" ref="AI781:AI844" si="337">IF(AND(10000&lt;=G781,G781&lt;11000),(AD781*AF781)+(AG781*(1-AD781)),"")</f>
        <v/>
      </c>
      <c r="AJ781" s="33" t="str">
        <f t="shared" ref="AJ781:AJ844" si="338">IF(AND(AC781="",AD781=""),"",1)</f>
        <v/>
      </c>
      <c r="AK781" s="34">
        <f t="shared" ref="AK781:AK844" si="339">ROUND(IF(AJ781="",MAX(AE781,AF781,AG781),MAX(AH781,AI781)),2)</f>
        <v>635.32000000000005</v>
      </c>
      <c r="AL781" s="34">
        <f t="shared" ref="AL781:AL844" si="340">ROUND(AK781*AL$2,2)</f>
        <v>676.61</v>
      </c>
      <c r="AM781" s="32">
        <f t="shared" ref="AM781:AM844" si="341">ROUND(IF((AL781*G781)-(Z781*AB781)&lt;0,0,(AL781*G781)-(Z781*AB781)),0)</f>
        <v>0</v>
      </c>
      <c r="AN781" s="35">
        <f t="shared" ref="AN781:AN844" si="342">$AN$11</f>
        <v>5.3758495219872974E-3</v>
      </c>
      <c r="AO781" s="32">
        <f t="shared" ref="AO781:AO844" si="343">(AM781-F781)*AN781</f>
        <v>-18.97674881261516</v>
      </c>
      <c r="AP781" s="32">
        <f t="shared" ref="AP781:AP844" si="344">ROUND(MAX(IF(F781&lt;AM781,F781+AO781,AM781),0),0)</f>
        <v>0</v>
      </c>
      <c r="AQ781" s="32">
        <f t="shared" ref="AQ781:AQ844" si="345">10*G781</f>
        <v>970</v>
      </c>
      <c r="AR781" s="32">
        <f t="shared" ref="AR781:AR844" si="346">0.05*AA781</f>
        <v>847.15000000000009</v>
      </c>
      <c r="AS781" s="32">
        <f t="shared" ref="AS781:AS844" si="347">ROUND(MAX(F781-MIN(AQ781:AR781)),0)</f>
        <v>2683</v>
      </c>
      <c r="AT781" s="36">
        <f t="shared" ref="AT781:AT844" si="348">MAX(AP781,AS781)</f>
        <v>2683</v>
      </c>
      <c r="AU781" s="33"/>
      <c r="AV781" s="33">
        <f t="shared" ref="AV781:AV844" si="349">IF(AT781&gt;0,1,0)</f>
        <v>1</v>
      </c>
      <c r="AX781">
        <v>3530</v>
      </c>
      <c r="AY781" s="71">
        <f t="shared" si="323"/>
        <v>-0.23994334277620397</v>
      </c>
    </row>
    <row r="782" spans="1:51" ht="15" customHeight="1" x14ac:dyDescent="0.25">
      <c r="A782">
        <v>80</v>
      </c>
      <c r="B782">
        <v>100</v>
      </c>
      <c r="C782" t="s">
        <v>923</v>
      </c>
      <c r="D782" t="s">
        <v>924</v>
      </c>
      <c r="E782" s="39" t="s">
        <v>11</v>
      </c>
      <c r="F782" s="32">
        <v>4864</v>
      </c>
      <c r="G782" s="43">
        <v>35</v>
      </c>
      <c r="H782" s="47">
        <f t="shared" si="325"/>
        <v>1.5440680443502757</v>
      </c>
      <c r="I782">
        <v>4</v>
      </c>
      <c r="J782">
        <v>25</v>
      </c>
      <c r="K782" s="33">
        <f t="shared" si="324"/>
        <v>16</v>
      </c>
      <c r="L782" s="33">
        <v>85</v>
      </c>
      <c r="M782" s="33">
        <v>88</v>
      </c>
      <c r="N782" s="33">
        <v>70</v>
      </c>
      <c r="O782" s="33">
        <v>53</v>
      </c>
      <c r="P782" s="42">
        <v>48</v>
      </c>
      <c r="Q782" s="43">
        <v>35</v>
      </c>
      <c r="R782" s="40">
        <f t="shared" si="326"/>
        <v>88</v>
      </c>
      <c r="S782" s="34">
        <f t="shared" si="327"/>
        <v>60.23</v>
      </c>
      <c r="T782" s="43">
        <v>860900</v>
      </c>
      <c r="U782" s="43">
        <v>3580543</v>
      </c>
      <c r="V782" s="54">
        <f t="shared" si="328"/>
        <v>24.043838999999998</v>
      </c>
      <c r="W782" s="32">
        <v>12</v>
      </c>
      <c r="X782">
        <v>31</v>
      </c>
      <c r="Y782">
        <f t="shared" si="329"/>
        <v>38.71</v>
      </c>
      <c r="Z782" s="46">
        <v>50089</v>
      </c>
      <c r="AA782" s="41">
        <v>14001</v>
      </c>
      <c r="AB782" s="33">
        <f t="shared" si="330"/>
        <v>0.42007800000000001</v>
      </c>
      <c r="AC782" s="33" t="str">
        <f t="shared" si="331"/>
        <v/>
      </c>
      <c r="AD782" s="33" t="str">
        <f t="shared" si="332"/>
        <v/>
      </c>
      <c r="AE782" s="62">
        <f t="shared" si="333"/>
        <v>537.53611743195586</v>
      </c>
      <c r="AF782" s="62">
        <f t="shared" si="334"/>
        <v>0</v>
      </c>
      <c r="AG782" s="62">
        <f t="shared" si="335"/>
        <v>0</v>
      </c>
      <c r="AH782" s="62" t="str">
        <f t="shared" si="336"/>
        <v/>
      </c>
      <c r="AI782" s="33" t="str">
        <f t="shared" si="337"/>
        <v/>
      </c>
      <c r="AJ782" s="33" t="str">
        <f t="shared" si="338"/>
        <v/>
      </c>
      <c r="AK782" s="34">
        <f t="shared" si="339"/>
        <v>537.54</v>
      </c>
      <c r="AL782" s="34">
        <f t="shared" si="340"/>
        <v>572.48</v>
      </c>
      <c r="AM782" s="32">
        <f t="shared" si="341"/>
        <v>0</v>
      </c>
      <c r="AN782" s="35">
        <f t="shared" si="342"/>
        <v>5.3758495219872974E-3</v>
      </c>
      <c r="AO782" s="32">
        <f t="shared" si="343"/>
        <v>-26.148132074946215</v>
      </c>
      <c r="AP782" s="32">
        <f t="shared" si="344"/>
        <v>0</v>
      </c>
      <c r="AQ782" s="32">
        <f t="shared" si="345"/>
        <v>350</v>
      </c>
      <c r="AR782" s="32">
        <f t="shared" si="346"/>
        <v>700.05000000000007</v>
      </c>
      <c r="AS782" s="32">
        <f t="shared" si="347"/>
        <v>4514</v>
      </c>
      <c r="AT782" s="36">
        <f t="shared" si="348"/>
        <v>4514</v>
      </c>
      <c r="AU782" s="33"/>
      <c r="AV782" s="33">
        <f t="shared" si="349"/>
        <v>1</v>
      </c>
      <c r="AX782">
        <v>4864</v>
      </c>
      <c r="AY782" s="71">
        <f t="shared" ref="AY782:AY845" si="350">(AT782-AX782)/AX782</f>
        <v>-7.1957236842105268E-2</v>
      </c>
    </row>
    <row r="783" spans="1:51" ht="15" customHeight="1" x14ac:dyDescent="0.25">
      <c r="A783">
        <v>80</v>
      </c>
      <c r="B783">
        <v>200</v>
      </c>
      <c r="C783" t="s">
        <v>1923</v>
      </c>
      <c r="D783" t="s">
        <v>1924</v>
      </c>
      <c r="E783" s="39" t="s">
        <v>509</v>
      </c>
      <c r="F783" s="32">
        <v>483720</v>
      </c>
      <c r="G783" s="43">
        <v>1384</v>
      </c>
      <c r="H783" s="47">
        <f t="shared" si="325"/>
        <v>3.1411360901207388</v>
      </c>
      <c r="I783">
        <v>83</v>
      </c>
      <c r="J783">
        <v>568</v>
      </c>
      <c r="K783" s="33">
        <f t="shared" si="324"/>
        <v>14.6127</v>
      </c>
      <c r="L783" s="33">
        <v>835</v>
      </c>
      <c r="M783" s="33">
        <v>980</v>
      </c>
      <c r="N783" s="33">
        <v>1076</v>
      </c>
      <c r="O783" s="33">
        <v>1220</v>
      </c>
      <c r="P783" s="40">
        <v>1306</v>
      </c>
      <c r="Q783" s="43">
        <v>1340</v>
      </c>
      <c r="R783" s="40">
        <f t="shared" si="326"/>
        <v>1340</v>
      </c>
      <c r="S783" s="34">
        <f t="shared" si="327"/>
        <v>0</v>
      </c>
      <c r="T783" s="43">
        <v>19170700</v>
      </c>
      <c r="U783" s="43">
        <v>125952372</v>
      </c>
      <c r="V783" s="54">
        <f t="shared" si="328"/>
        <v>15.220594999999999</v>
      </c>
      <c r="W783" s="32">
        <v>309</v>
      </c>
      <c r="X783">
        <v>1292</v>
      </c>
      <c r="Y783">
        <f t="shared" si="329"/>
        <v>23.92</v>
      </c>
      <c r="Z783" s="46">
        <v>1320783</v>
      </c>
      <c r="AA783" s="41">
        <v>579239</v>
      </c>
      <c r="AB783" s="33">
        <f t="shared" si="330"/>
        <v>0.42007800000000001</v>
      </c>
      <c r="AC783" s="33" t="str">
        <f t="shared" si="331"/>
        <v/>
      </c>
      <c r="AD783" s="33" t="str">
        <f t="shared" si="332"/>
        <v/>
      </c>
      <c r="AE783" s="62">
        <f t="shared" si="333"/>
        <v>890.29171617759846</v>
      </c>
      <c r="AF783" s="62">
        <f t="shared" si="334"/>
        <v>0</v>
      </c>
      <c r="AG783" s="62">
        <f t="shared" si="335"/>
        <v>0</v>
      </c>
      <c r="AH783" s="62" t="str">
        <f t="shared" si="336"/>
        <v/>
      </c>
      <c r="AI783" s="33" t="str">
        <f t="shared" si="337"/>
        <v/>
      </c>
      <c r="AJ783" s="33" t="str">
        <f t="shared" si="338"/>
        <v/>
      </c>
      <c r="AK783" s="34">
        <f t="shared" si="339"/>
        <v>890.29</v>
      </c>
      <c r="AL783" s="34">
        <f t="shared" si="340"/>
        <v>948.15</v>
      </c>
      <c r="AM783" s="32">
        <f t="shared" si="341"/>
        <v>757408</v>
      </c>
      <c r="AN783" s="35">
        <f t="shared" si="342"/>
        <v>5.3758495219872974E-3</v>
      </c>
      <c r="AO783" s="32">
        <f t="shared" si="343"/>
        <v>1471.3055039736594</v>
      </c>
      <c r="AP783" s="32">
        <f t="shared" si="344"/>
        <v>485191</v>
      </c>
      <c r="AQ783" s="32">
        <f t="shared" si="345"/>
        <v>13840</v>
      </c>
      <c r="AR783" s="32">
        <f t="shared" si="346"/>
        <v>28961.95</v>
      </c>
      <c r="AS783" s="32">
        <f t="shared" si="347"/>
        <v>469880</v>
      </c>
      <c r="AT783" s="36">
        <f t="shared" si="348"/>
        <v>485191</v>
      </c>
      <c r="AU783" s="33"/>
      <c r="AV783" s="33">
        <f t="shared" si="349"/>
        <v>1</v>
      </c>
      <c r="AX783">
        <v>483720</v>
      </c>
      <c r="AY783" s="71">
        <f t="shared" si="350"/>
        <v>3.041015463491276E-3</v>
      </c>
    </row>
    <row r="784" spans="1:51" ht="15" customHeight="1" x14ac:dyDescent="0.25">
      <c r="A784">
        <v>80</v>
      </c>
      <c r="B784">
        <v>300</v>
      </c>
      <c r="C784" t="s">
        <v>2043</v>
      </c>
      <c r="D784" t="s">
        <v>2044</v>
      </c>
      <c r="E784" s="39" t="s">
        <v>569</v>
      </c>
      <c r="F784" s="32">
        <v>11262</v>
      </c>
      <c r="G784" s="43">
        <v>78</v>
      </c>
      <c r="H784" s="47">
        <f t="shared" si="325"/>
        <v>1.8920946026904804</v>
      </c>
      <c r="I784">
        <v>5</v>
      </c>
      <c r="J784">
        <v>65</v>
      </c>
      <c r="K784" s="33">
        <f t="shared" si="324"/>
        <v>7.6923000000000004</v>
      </c>
      <c r="L784" s="33">
        <v>64</v>
      </c>
      <c r="M784" s="33">
        <v>69</v>
      </c>
      <c r="N784" s="33">
        <v>65</v>
      </c>
      <c r="O784" s="33">
        <v>75</v>
      </c>
      <c r="P784" s="42">
        <v>69</v>
      </c>
      <c r="Q784" s="43">
        <v>84</v>
      </c>
      <c r="R784" s="40">
        <f t="shared" si="326"/>
        <v>84</v>
      </c>
      <c r="S784" s="34">
        <f t="shared" si="327"/>
        <v>7.14</v>
      </c>
      <c r="T784" s="43">
        <v>208800</v>
      </c>
      <c r="U784" s="43">
        <v>8852205</v>
      </c>
      <c r="V784" s="54">
        <f t="shared" si="328"/>
        <v>2.3587340000000001</v>
      </c>
      <c r="W784" s="32">
        <v>12</v>
      </c>
      <c r="X784">
        <v>84</v>
      </c>
      <c r="Y784">
        <f t="shared" si="329"/>
        <v>14.29</v>
      </c>
      <c r="Z784" s="46">
        <v>92884</v>
      </c>
      <c r="AA784" s="41">
        <v>20001</v>
      </c>
      <c r="AB784" s="33">
        <f t="shared" si="330"/>
        <v>0.42007800000000001</v>
      </c>
      <c r="AC784" s="33" t="str">
        <f t="shared" si="331"/>
        <v/>
      </c>
      <c r="AD784" s="33" t="str">
        <f t="shared" si="332"/>
        <v/>
      </c>
      <c r="AE784" s="62">
        <f t="shared" si="333"/>
        <v>614.40717955846526</v>
      </c>
      <c r="AF784" s="62">
        <f t="shared" si="334"/>
        <v>0</v>
      </c>
      <c r="AG784" s="62">
        <f t="shared" si="335"/>
        <v>0</v>
      </c>
      <c r="AH784" s="62" t="str">
        <f t="shared" si="336"/>
        <v/>
      </c>
      <c r="AI784" s="33" t="str">
        <f t="shared" si="337"/>
        <v/>
      </c>
      <c r="AJ784" s="33" t="str">
        <f t="shared" si="338"/>
        <v/>
      </c>
      <c r="AK784" s="34">
        <f t="shared" si="339"/>
        <v>614.41</v>
      </c>
      <c r="AL784" s="34">
        <f t="shared" si="340"/>
        <v>654.34</v>
      </c>
      <c r="AM784" s="32">
        <f t="shared" si="341"/>
        <v>12020</v>
      </c>
      <c r="AN784" s="35">
        <f t="shared" si="342"/>
        <v>5.3758495219872974E-3</v>
      </c>
      <c r="AO784" s="32">
        <f t="shared" si="343"/>
        <v>4.0748939376663715</v>
      </c>
      <c r="AP784" s="32">
        <f t="shared" si="344"/>
        <v>11266</v>
      </c>
      <c r="AQ784" s="32">
        <f t="shared" si="345"/>
        <v>780</v>
      </c>
      <c r="AR784" s="32">
        <f t="shared" si="346"/>
        <v>1000.0500000000001</v>
      </c>
      <c r="AS784" s="32">
        <f t="shared" si="347"/>
        <v>10482</v>
      </c>
      <c r="AT784" s="36">
        <f t="shared" si="348"/>
        <v>11266</v>
      </c>
      <c r="AU784" s="33"/>
      <c r="AV784" s="33">
        <f t="shared" si="349"/>
        <v>1</v>
      </c>
      <c r="AX784">
        <v>11262</v>
      </c>
      <c r="AY784" s="71">
        <f t="shared" si="350"/>
        <v>3.551767004084532E-4</v>
      </c>
    </row>
    <row r="785" spans="1:51" ht="15" customHeight="1" x14ac:dyDescent="0.25">
      <c r="A785">
        <v>80</v>
      </c>
      <c r="B785">
        <v>400</v>
      </c>
      <c r="C785" t="s">
        <v>2287</v>
      </c>
      <c r="D785" t="s">
        <v>2288</v>
      </c>
      <c r="E785" s="39" t="s">
        <v>690</v>
      </c>
      <c r="F785" s="32">
        <v>287668</v>
      </c>
      <c r="G785" s="43">
        <v>750</v>
      </c>
      <c r="H785" s="47">
        <f t="shared" si="325"/>
        <v>2.8750612633917001</v>
      </c>
      <c r="I785">
        <v>142</v>
      </c>
      <c r="J785">
        <v>419</v>
      </c>
      <c r="K785" s="33">
        <f t="shared" si="324"/>
        <v>33.8902</v>
      </c>
      <c r="L785" s="33">
        <v>668</v>
      </c>
      <c r="M785" s="33">
        <v>774</v>
      </c>
      <c r="N785" s="33">
        <v>662</v>
      </c>
      <c r="O785" s="33">
        <v>710</v>
      </c>
      <c r="P785" s="42">
        <v>711</v>
      </c>
      <c r="Q785" s="43">
        <v>741</v>
      </c>
      <c r="R785" s="40">
        <f t="shared" si="326"/>
        <v>774</v>
      </c>
      <c r="S785" s="34">
        <f t="shared" si="327"/>
        <v>3.1</v>
      </c>
      <c r="T785" s="43">
        <v>7845400</v>
      </c>
      <c r="U785" s="43">
        <v>50589674</v>
      </c>
      <c r="V785" s="54">
        <f t="shared" si="328"/>
        <v>15.507908</v>
      </c>
      <c r="W785" s="32">
        <v>136</v>
      </c>
      <c r="X785">
        <v>716</v>
      </c>
      <c r="Y785">
        <f t="shared" si="329"/>
        <v>18.989999999999998</v>
      </c>
      <c r="Z785" s="46">
        <v>524662</v>
      </c>
      <c r="AA785" s="41">
        <v>461740</v>
      </c>
      <c r="AB785" s="33">
        <f t="shared" si="330"/>
        <v>0.42007800000000001</v>
      </c>
      <c r="AC785" s="33" t="str">
        <f t="shared" si="331"/>
        <v/>
      </c>
      <c r="AD785" s="33" t="str">
        <f t="shared" si="332"/>
        <v/>
      </c>
      <c r="AE785" s="62">
        <f t="shared" si="333"/>
        <v>831.52190667416858</v>
      </c>
      <c r="AF785" s="62">
        <f t="shared" si="334"/>
        <v>0</v>
      </c>
      <c r="AG785" s="62">
        <f t="shared" si="335"/>
        <v>0</v>
      </c>
      <c r="AH785" s="62" t="str">
        <f t="shared" si="336"/>
        <v/>
      </c>
      <c r="AI785" s="33" t="str">
        <f t="shared" si="337"/>
        <v/>
      </c>
      <c r="AJ785" s="33" t="str">
        <f t="shared" si="338"/>
        <v/>
      </c>
      <c r="AK785" s="34">
        <f t="shared" si="339"/>
        <v>831.52</v>
      </c>
      <c r="AL785" s="34">
        <f t="shared" si="340"/>
        <v>885.56</v>
      </c>
      <c r="AM785" s="32">
        <f t="shared" si="341"/>
        <v>443771</v>
      </c>
      <c r="AN785" s="35">
        <f t="shared" si="342"/>
        <v>5.3758495219872974E-3</v>
      </c>
      <c r="AO785" s="32">
        <f t="shared" si="343"/>
        <v>839.18623793078314</v>
      </c>
      <c r="AP785" s="32">
        <f t="shared" si="344"/>
        <v>288507</v>
      </c>
      <c r="AQ785" s="32">
        <f t="shared" si="345"/>
        <v>7500</v>
      </c>
      <c r="AR785" s="32">
        <f t="shared" si="346"/>
        <v>23087</v>
      </c>
      <c r="AS785" s="32">
        <f t="shared" si="347"/>
        <v>280168</v>
      </c>
      <c r="AT785" s="36">
        <f t="shared" si="348"/>
        <v>288507</v>
      </c>
      <c r="AU785" s="33"/>
      <c r="AV785" s="33">
        <f t="shared" si="349"/>
        <v>1</v>
      </c>
      <c r="AX785">
        <v>287668</v>
      </c>
      <c r="AY785" s="71">
        <f t="shared" si="350"/>
        <v>2.916556586064491E-3</v>
      </c>
    </row>
    <row r="786" spans="1:51" ht="15" customHeight="1" x14ac:dyDescent="0.25">
      <c r="A786">
        <v>80</v>
      </c>
      <c r="B786">
        <v>500</v>
      </c>
      <c r="C786" t="s">
        <v>2467</v>
      </c>
      <c r="D786" t="s">
        <v>2468</v>
      </c>
      <c r="E786" s="39" t="s">
        <v>780</v>
      </c>
      <c r="F786" s="32">
        <v>205761</v>
      </c>
      <c r="G786" s="43">
        <v>507</v>
      </c>
      <c r="H786" s="47">
        <f t="shared" si="325"/>
        <v>2.705007959333336</v>
      </c>
      <c r="I786">
        <v>76</v>
      </c>
      <c r="J786">
        <v>248</v>
      </c>
      <c r="K786" s="33">
        <f t="shared" si="324"/>
        <v>30.645199999999999</v>
      </c>
      <c r="L786" s="33">
        <v>570</v>
      </c>
      <c r="M786" s="33">
        <v>504</v>
      </c>
      <c r="N786" s="33">
        <v>560</v>
      </c>
      <c r="O786" s="33">
        <v>575</v>
      </c>
      <c r="P786" s="42">
        <v>602</v>
      </c>
      <c r="Q786" s="43">
        <v>511</v>
      </c>
      <c r="R786" s="40">
        <f t="shared" si="326"/>
        <v>602</v>
      </c>
      <c r="S786" s="34">
        <f t="shared" si="327"/>
        <v>15.78</v>
      </c>
      <c r="T786" s="43">
        <v>8469200</v>
      </c>
      <c r="U786" s="43">
        <v>30128381</v>
      </c>
      <c r="V786" s="54">
        <f t="shared" si="328"/>
        <v>28.110372000000002</v>
      </c>
      <c r="W786" s="32">
        <v>82</v>
      </c>
      <c r="X786">
        <v>479</v>
      </c>
      <c r="Y786">
        <f t="shared" si="329"/>
        <v>17.12</v>
      </c>
      <c r="Z786" s="46">
        <v>337526</v>
      </c>
      <c r="AA786" s="41">
        <v>206871</v>
      </c>
      <c r="AB786" s="33">
        <f t="shared" si="330"/>
        <v>0.42007800000000001</v>
      </c>
      <c r="AC786" s="33" t="str">
        <f t="shared" si="331"/>
        <v/>
      </c>
      <c r="AD786" s="33" t="str">
        <f t="shared" si="332"/>
        <v/>
      </c>
      <c r="AE786" s="62">
        <f t="shared" si="333"/>
        <v>793.96104303366928</v>
      </c>
      <c r="AF786" s="62">
        <f t="shared" si="334"/>
        <v>0</v>
      </c>
      <c r="AG786" s="62">
        <f t="shared" si="335"/>
        <v>0</v>
      </c>
      <c r="AH786" s="62" t="str">
        <f t="shared" si="336"/>
        <v/>
      </c>
      <c r="AI786" s="33" t="str">
        <f t="shared" si="337"/>
        <v/>
      </c>
      <c r="AJ786" s="33" t="str">
        <f t="shared" si="338"/>
        <v/>
      </c>
      <c r="AK786" s="34">
        <f t="shared" si="339"/>
        <v>793.96</v>
      </c>
      <c r="AL786" s="34">
        <f t="shared" si="340"/>
        <v>845.56</v>
      </c>
      <c r="AM786" s="32">
        <f t="shared" si="341"/>
        <v>286912</v>
      </c>
      <c r="AN786" s="35">
        <f t="shared" si="342"/>
        <v>5.3758495219872974E-3</v>
      </c>
      <c r="AO786" s="32">
        <f t="shared" si="343"/>
        <v>436.25556455879115</v>
      </c>
      <c r="AP786" s="32">
        <f t="shared" si="344"/>
        <v>206197</v>
      </c>
      <c r="AQ786" s="32">
        <f t="shared" si="345"/>
        <v>5070</v>
      </c>
      <c r="AR786" s="32">
        <f t="shared" si="346"/>
        <v>10343.550000000001</v>
      </c>
      <c r="AS786" s="32">
        <f t="shared" si="347"/>
        <v>200691</v>
      </c>
      <c r="AT786" s="36">
        <f t="shared" si="348"/>
        <v>206197</v>
      </c>
      <c r="AU786" s="33"/>
      <c r="AV786" s="33">
        <f t="shared" si="349"/>
        <v>1</v>
      </c>
      <c r="AX786">
        <v>205761</v>
      </c>
      <c r="AY786" s="71">
        <f t="shared" si="350"/>
        <v>2.1189632632034254E-3</v>
      </c>
    </row>
    <row r="787" spans="1:51" ht="15" customHeight="1" x14ac:dyDescent="0.25">
      <c r="A787">
        <v>80</v>
      </c>
      <c r="B787">
        <v>9500</v>
      </c>
      <c r="C787" t="s">
        <v>2489</v>
      </c>
      <c r="D787" t="s">
        <v>2490</v>
      </c>
      <c r="E787" s="39" t="s">
        <v>791</v>
      </c>
      <c r="F787" s="32">
        <v>2141915</v>
      </c>
      <c r="G787" s="43">
        <v>4347</v>
      </c>
      <c r="H787" s="47">
        <f t="shared" si="325"/>
        <v>3.6381896401908369</v>
      </c>
      <c r="I787">
        <v>484</v>
      </c>
      <c r="J787">
        <v>2171</v>
      </c>
      <c r="K787" s="33">
        <f t="shared" si="324"/>
        <v>22.293900000000001</v>
      </c>
      <c r="L787" s="33">
        <v>4640</v>
      </c>
      <c r="M787" s="33">
        <v>4699</v>
      </c>
      <c r="N787" s="33">
        <v>4131</v>
      </c>
      <c r="O787" s="33">
        <v>4294</v>
      </c>
      <c r="P787" s="40">
        <v>4088</v>
      </c>
      <c r="Q787" s="43">
        <v>4325</v>
      </c>
      <c r="R787" s="40">
        <f t="shared" si="326"/>
        <v>4699</v>
      </c>
      <c r="S787" s="34">
        <f t="shared" si="327"/>
        <v>7.49</v>
      </c>
      <c r="T787" s="43">
        <v>108592700</v>
      </c>
      <c r="U787" s="43">
        <v>373209360</v>
      </c>
      <c r="V787" s="54">
        <f t="shared" si="328"/>
        <v>29.096993000000001</v>
      </c>
      <c r="W787" s="32">
        <v>842</v>
      </c>
      <c r="X787">
        <v>4361</v>
      </c>
      <c r="Y787">
        <f t="shared" si="329"/>
        <v>19.309999999999999</v>
      </c>
      <c r="Z787" s="46">
        <v>4628234</v>
      </c>
      <c r="AA787" s="41">
        <v>1469701</v>
      </c>
      <c r="AB787" s="33">
        <f t="shared" si="330"/>
        <v>0.42007800000000001</v>
      </c>
      <c r="AC787" s="33" t="str">
        <f t="shared" si="331"/>
        <v/>
      </c>
      <c r="AD787" s="33" t="str">
        <f t="shared" si="332"/>
        <v/>
      </c>
      <c r="AE787" s="62">
        <f t="shared" si="333"/>
        <v>0</v>
      </c>
      <c r="AF787" s="62">
        <f t="shared" si="334"/>
        <v>1189.6944485642498</v>
      </c>
      <c r="AG787" s="62">
        <f t="shared" si="335"/>
        <v>0</v>
      </c>
      <c r="AH787" s="62" t="str">
        <f t="shared" si="336"/>
        <v/>
      </c>
      <c r="AI787" s="33" t="str">
        <f t="shared" si="337"/>
        <v/>
      </c>
      <c r="AJ787" s="33" t="str">
        <f t="shared" si="338"/>
        <v/>
      </c>
      <c r="AK787" s="34">
        <f t="shared" si="339"/>
        <v>1189.69</v>
      </c>
      <c r="AL787" s="34">
        <f t="shared" si="340"/>
        <v>1267.01</v>
      </c>
      <c r="AM787" s="32">
        <f t="shared" si="341"/>
        <v>3563473</v>
      </c>
      <c r="AN787" s="35">
        <f t="shared" si="342"/>
        <v>5.3758495219872974E-3</v>
      </c>
      <c r="AO787" s="32">
        <f t="shared" si="343"/>
        <v>7642.0818947772186</v>
      </c>
      <c r="AP787" s="32">
        <f t="shared" si="344"/>
        <v>2149557</v>
      </c>
      <c r="AQ787" s="32">
        <f t="shared" si="345"/>
        <v>43470</v>
      </c>
      <c r="AR787" s="32">
        <f t="shared" si="346"/>
        <v>73485.05</v>
      </c>
      <c r="AS787" s="32">
        <f t="shared" si="347"/>
        <v>2098445</v>
      </c>
      <c r="AT787" s="36">
        <f t="shared" si="348"/>
        <v>2149557</v>
      </c>
      <c r="AU787" s="33"/>
      <c r="AV787" s="33">
        <f t="shared" si="349"/>
        <v>1</v>
      </c>
      <c r="AX787">
        <v>2141915</v>
      </c>
      <c r="AY787" s="71">
        <f t="shared" si="350"/>
        <v>3.5678353249311949E-3</v>
      </c>
    </row>
    <row r="788" spans="1:51" ht="15" customHeight="1" x14ac:dyDescent="0.25">
      <c r="A788">
        <v>81</v>
      </c>
      <c r="B788">
        <v>200</v>
      </c>
      <c r="C788" t="s">
        <v>1689</v>
      </c>
      <c r="D788" t="s">
        <v>1690</v>
      </c>
      <c r="E788" s="39" t="s">
        <v>392</v>
      </c>
      <c r="F788" s="32">
        <v>963324</v>
      </c>
      <c r="G788" s="43">
        <v>2467</v>
      </c>
      <c r="H788" s="47">
        <f t="shared" si="325"/>
        <v>3.3921691494897361</v>
      </c>
      <c r="I788">
        <v>185</v>
      </c>
      <c r="J788">
        <v>1041</v>
      </c>
      <c r="K788" s="33">
        <f t="shared" si="324"/>
        <v>17.7714</v>
      </c>
      <c r="L788" s="33">
        <v>1557</v>
      </c>
      <c r="M788" s="33">
        <v>1897</v>
      </c>
      <c r="N788" s="33">
        <v>1969</v>
      </c>
      <c r="O788" s="33">
        <v>2109</v>
      </c>
      <c r="P788" s="40">
        <v>2256</v>
      </c>
      <c r="Q788" s="43">
        <v>2421</v>
      </c>
      <c r="R788" s="40">
        <f t="shared" si="326"/>
        <v>2421</v>
      </c>
      <c r="S788" s="34">
        <f t="shared" si="327"/>
        <v>0</v>
      </c>
      <c r="T788" s="43">
        <v>11120700</v>
      </c>
      <c r="U788" s="43">
        <v>205399757</v>
      </c>
      <c r="V788" s="54">
        <f t="shared" si="328"/>
        <v>5.414174</v>
      </c>
      <c r="W788" s="32">
        <v>357</v>
      </c>
      <c r="X788">
        <v>2449</v>
      </c>
      <c r="Y788">
        <f t="shared" si="329"/>
        <v>14.58</v>
      </c>
      <c r="Z788" s="46">
        <v>2109105</v>
      </c>
      <c r="AA788" s="41">
        <v>1291404</v>
      </c>
      <c r="AB788" s="33">
        <f t="shared" si="330"/>
        <v>0.42007800000000001</v>
      </c>
      <c r="AC788" s="33" t="str">
        <f t="shared" si="331"/>
        <v/>
      </c>
      <c r="AD788" s="33" t="str">
        <f t="shared" si="332"/>
        <v/>
      </c>
      <c r="AE788" s="62">
        <f t="shared" si="333"/>
        <v>945.73914523184442</v>
      </c>
      <c r="AF788" s="62">
        <f t="shared" si="334"/>
        <v>0</v>
      </c>
      <c r="AG788" s="62">
        <f t="shared" si="335"/>
        <v>0</v>
      </c>
      <c r="AH788" s="62" t="str">
        <f t="shared" si="336"/>
        <v/>
      </c>
      <c r="AI788" s="33" t="str">
        <f t="shared" si="337"/>
        <v/>
      </c>
      <c r="AJ788" s="33" t="str">
        <f t="shared" si="338"/>
        <v/>
      </c>
      <c r="AK788" s="34">
        <f t="shared" si="339"/>
        <v>945.74</v>
      </c>
      <c r="AL788" s="34">
        <f t="shared" si="340"/>
        <v>1007.21</v>
      </c>
      <c r="AM788" s="32">
        <f t="shared" si="341"/>
        <v>1598798</v>
      </c>
      <c r="AN788" s="35">
        <f t="shared" si="342"/>
        <v>5.3758495219872974E-3</v>
      </c>
      <c r="AO788" s="32">
        <f t="shared" si="343"/>
        <v>3416.212599135356</v>
      </c>
      <c r="AP788" s="32">
        <f t="shared" si="344"/>
        <v>966740</v>
      </c>
      <c r="AQ788" s="32">
        <f t="shared" si="345"/>
        <v>24670</v>
      </c>
      <c r="AR788" s="32">
        <f t="shared" si="346"/>
        <v>64570.200000000004</v>
      </c>
      <c r="AS788" s="32">
        <f t="shared" si="347"/>
        <v>938654</v>
      </c>
      <c r="AT788" s="36">
        <f t="shared" si="348"/>
        <v>966740</v>
      </c>
      <c r="AU788" s="33"/>
      <c r="AV788" s="33">
        <f t="shared" si="349"/>
        <v>1</v>
      </c>
      <c r="AX788">
        <v>963324</v>
      </c>
      <c r="AY788" s="71">
        <f t="shared" si="350"/>
        <v>3.5460551174890274E-3</v>
      </c>
    </row>
    <row r="789" spans="1:51" ht="15" customHeight="1" x14ac:dyDescent="0.25">
      <c r="A789">
        <v>81</v>
      </c>
      <c r="B789">
        <v>400</v>
      </c>
      <c r="C789" t="s">
        <v>2027</v>
      </c>
      <c r="D789" t="s">
        <v>2028</v>
      </c>
      <c r="E789" s="39" t="s">
        <v>561</v>
      </c>
      <c r="F789" s="32">
        <v>505266</v>
      </c>
      <c r="G789" s="43">
        <v>1212</v>
      </c>
      <c r="H789" s="47">
        <f t="shared" si="325"/>
        <v>3.0835026198302673</v>
      </c>
      <c r="I789">
        <v>168</v>
      </c>
      <c r="J789">
        <v>453</v>
      </c>
      <c r="K789" s="33">
        <f t="shared" si="324"/>
        <v>37.086100000000002</v>
      </c>
      <c r="L789" s="33">
        <v>1113</v>
      </c>
      <c r="M789" s="33">
        <v>1263</v>
      </c>
      <c r="N789" s="33">
        <v>1237</v>
      </c>
      <c r="O789" s="33">
        <v>1197</v>
      </c>
      <c r="P789" s="40">
        <v>1203</v>
      </c>
      <c r="Q789" s="43">
        <v>1229</v>
      </c>
      <c r="R789" s="40">
        <f t="shared" si="326"/>
        <v>1263</v>
      </c>
      <c r="S789" s="34">
        <f t="shared" si="327"/>
        <v>4.04</v>
      </c>
      <c r="T789" s="43">
        <v>8141700</v>
      </c>
      <c r="U789" s="43">
        <v>77945934</v>
      </c>
      <c r="V789" s="54">
        <f t="shared" si="328"/>
        <v>10.445316999999999</v>
      </c>
      <c r="W789" s="32">
        <v>304</v>
      </c>
      <c r="X789">
        <v>1068</v>
      </c>
      <c r="Y789">
        <f t="shared" si="329"/>
        <v>28.46</v>
      </c>
      <c r="Z789" s="46">
        <v>733951</v>
      </c>
      <c r="AA789" s="41">
        <v>703816</v>
      </c>
      <c r="AB789" s="33">
        <f t="shared" si="330"/>
        <v>0.42007800000000001</v>
      </c>
      <c r="AC789" s="33" t="str">
        <f t="shared" si="331"/>
        <v/>
      </c>
      <c r="AD789" s="33" t="str">
        <f t="shared" si="332"/>
        <v/>
      </c>
      <c r="AE789" s="62">
        <f t="shared" si="333"/>
        <v>877.56180816024994</v>
      </c>
      <c r="AF789" s="62">
        <f t="shared" si="334"/>
        <v>0</v>
      </c>
      <c r="AG789" s="62">
        <f t="shared" si="335"/>
        <v>0</v>
      </c>
      <c r="AH789" s="62" t="str">
        <f t="shared" si="336"/>
        <v/>
      </c>
      <c r="AI789" s="33" t="str">
        <f t="shared" si="337"/>
        <v/>
      </c>
      <c r="AJ789" s="33" t="str">
        <f t="shared" si="338"/>
        <v/>
      </c>
      <c r="AK789" s="34">
        <f t="shared" si="339"/>
        <v>877.56</v>
      </c>
      <c r="AL789" s="34">
        <f t="shared" si="340"/>
        <v>934.6</v>
      </c>
      <c r="AM789" s="32">
        <f t="shared" si="341"/>
        <v>824419</v>
      </c>
      <c r="AN789" s="35">
        <f t="shared" si="342"/>
        <v>5.3758495219872974E-3</v>
      </c>
      <c r="AO789" s="32">
        <f t="shared" si="343"/>
        <v>1715.7185024908119</v>
      </c>
      <c r="AP789" s="32">
        <f t="shared" si="344"/>
        <v>506982</v>
      </c>
      <c r="AQ789" s="32">
        <f t="shared" si="345"/>
        <v>12120</v>
      </c>
      <c r="AR789" s="32">
        <f t="shared" si="346"/>
        <v>35190.800000000003</v>
      </c>
      <c r="AS789" s="32">
        <f t="shared" si="347"/>
        <v>493146</v>
      </c>
      <c r="AT789" s="36">
        <f t="shared" si="348"/>
        <v>506982</v>
      </c>
      <c r="AU789" s="33"/>
      <c r="AV789" s="33">
        <f t="shared" si="349"/>
        <v>1</v>
      </c>
      <c r="AX789">
        <v>505266</v>
      </c>
      <c r="AY789" s="71">
        <f t="shared" si="350"/>
        <v>3.3962308962012088E-3</v>
      </c>
    </row>
    <row r="790" spans="1:51" ht="15" customHeight="1" x14ac:dyDescent="0.25">
      <c r="A790">
        <v>81</v>
      </c>
      <c r="B790">
        <v>700</v>
      </c>
      <c r="C790" t="s">
        <v>2495</v>
      </c>
      <c r="D790" t="s">
        <v>2496</v>
      </c>
      <c r="E790" s="39" t="s">
        <v>794</v>
      </c>
      <c r="F790" s="32">
        <v>58972</v>
      </c>
      <c r="G790" s="43">
        <v>228</v>
      </c>
      <c r="H790" s="47">
        <f t="shared" si="325"/>
        <v>2.357934847000454</v>
      </c>
      <c r="I790">
        <v>31</v>
      </c>
      <c r="J790">
        <v>95</v>
      </c>
      <c r="K790" s="33">
        <f t="shared" si="324"/>
        <v>32.631599999999999</v>
      </c>
      <c r="L790" s="33">
        <v>285</v>
      </c>
      <c r="M790" s="33">
        <v>249</v>
      </c>
      <c r="N790" s="33">
        <v>243</v>
      </c>
      <c r="O790" s="33">
        <v>242</v>
      </c>
      <c r="P790" s="42">
        <v>229</v>
      </c>
      <c r="Q790" s="43">
        <v>201</v>
      </c>
      <c r="R790" s="40">
        <f t="shared" si="326"/>
        <v>285</v>
      </c>
      <c r="S790" s="34">
        <f t="shared" si="327"/>
        <v>20</v>
      </c>
      <c r="T790" s="43">
        <v>1300800</v>
      </c>
      <c r="U790" s="43">
        <v>13769946</v>
      </c>
      <c r="V790" s="54">
        <f t="shared" si="328"/>
        <v>9.4466599999999996</v>
      </c>
      <c r="W790" s="32">
        <v>42</v>
      </c>
      <c r="X790">
        <v>164</v>
      </c>
      <c r="Y790">
        <f t="shared" si="329"/>
        <v>25.61</v>
      </c>
      <c r="Z790" s="46">
        <v>146198</v>
      </c>
      <c r="AA790" s="41">
        <v>163641</v>
      </c>
      <c r="AB790" s="33">
        <f t="shared" si="330"/>
        <v>0.42007800000000001</v>
      </c>
      <c r="AC790" s="33" t="str">
        <f t="shared" si="331"/>
        <v/>
      </c>
      <c r="AD790" s="33" t="str">
        <f t="shared" si="332"/>
        <v/>
      </c>
      <c r="AE790" s="62">
        <f t="shared" si="333"/>
        <v>717.3005752009193</v>
      </c>
      <c r="AF790" s="62">
        <f t="shared" si="334"/>
        <v>0</v>
      </c>
      <c r="AG790" s="62">
        <f t="shared" si="335"/>
        <v>0</v>
      </c>
      <c r="AH790" s="62" t="str">
        <f t="shared" si="336"/>
        <v/>
      </c>
      <c r="AI790" s="33" t="str">
        <f t="shared" si="337"/>
        <v/>
      </c>
      <c r="AJ790" s="33" t="str">
        <f t="shared" si="338"/>
        <v/>
      </c>
      <c r="AK790" s="34">
        <f t="shared" si="339"/>
        <v>717.3</v>
      </c>
      <c r="AL790" s="34">
        <f t="shared" si="340"/>
        <v>763.92</v>
      </c>
      <c r="AM790" s="32">
        <f t="shared" si="341"/>
        <v>112759</v>
      </c>
      <c r="AN790" s="35">
        <f t="shared" si="342"/>
        <v>5.3758495219872974E-3</v>
      </c>
      <c r="AO790" s="32">
        <f t="shared" si="343"/>
        <v>289.15081823913079</v>
      </c>
      <c r="AP790" s="32">
        <f t="shared" si="344"/>
        <v>59261</v>
      </c>
      <c r="AQ790" s="32">
        <f t="shared" si="345"/>
        <v>2280</v>
      </c>
      <c r="AR790" s="32">
        <f t="shared" si="346"/>
        <v>8182.05</v>
      </c>
      <c r="AS790" s="32">
        <f t="shared" si="347"/>
        <v>56692</v>
      </c>
      <c r="AT790" s="36">
        <f t="shared" si="348"/>
        <v>59261</v>
      </c>
      <c r="AU790" s="33"/>
      <c r="AV790" s="33">
        <f t="shared" si="349"/>
        <v>1</v>
      </c>
      <c r="AX790">
        <v>58972</v>
      </c>
      <c r="AY790" s="71">
        <f t="shared" si="350"/>
        <v>4.9006308078410089E-3</v>
      </c>
    </row>
    <row r="791" spans="1:51" ht="15" customHeight="1" x14ac:dyDescent="0.25">
      <c r="A791">
        <v>81</v>
      </c>
      <c r="B791">
        <v>800</v>
      </c>
      <c r="C791" t="s">
        <v>2515</v>
      </c>
      <c r="D791" t="s">
        <v>2516</v>
      </c>
      <c r="E791" s="39" t="s">
        <v>804</v>
      </c>
      <c r="F791" s="32">
        <v>3601375</v>
      </c>
      <c r="G791" s="43">
        <v>9061</v>
      </c>
      <c r="H791" s="47">
        <f t="shared" si="325"/>
        <v>3.9571761304048461</v>
      </c>
      <c r="I791">
        <v>689</v>
      </c>
      <c r="J791">
        <v>3750</v>
      </c>
      <c r="K791" s="33">
        <f t="shared" si="324"/>
        <v>18.3733</v>
      </c>
      <c r="L791" s="33">
        <v>6789</v>
      </c>
      <c r="M791" s="33">
        <v>8219</v>
      </c>
      <c r="N791" s="33">
        <v>8385</v>
      </c>
      <c r="O791" s="33">
        <v>8493</v>
      </c>
      <c r="P791" s="40">
        <v>9410</v>
      </c>
      <c r="Q791" s="43">
        <v>9229</v>
      </c>
      <c r="R791" s="40">
        <f t="shared" si="326"/>
        <v>9410</v>
      </c>
      <c r="S791" s="34">
        <f t="shared" si="327"/>
        <v>3.71</v>
      </c>
      <c r="T791" s="43">
        <v>127327200</v>
      </c>
      <c r="U791" s="43">
        <v>705670738</v>
      </c>
      <c r="V791" s="54">
        <f t="shared" si="328"/>
        <v>18.043429</v>
      </c>
      <c r="W791" s="32">
        <v>1558</v>
      </c>
      <c r="X791">
        <v>9209</v>
      </c>
      <c r="Y791">
        <f t="shared" si="329"/>
        <v>16.920000000000002</v>
      </c>
      <c r="Z791" s="46">
        <v>8228546</v>
      </c>
      <c r="AA791" s="41">
        <v>5834675</v>
      </c>
      <c r="AB791" s="33">
        <f t="shared" si="330"/>
        <v>0.42007800000000001</v>
      </c>
      <c r="AC791" s="33" t="str">
        <f t="shared" si="331"/>
        <v/>
      </c>
      <c r="AD791" s="33" t="str">
        <f t="shared" si="332"/>
        <v/>
      </c>
      <c r="AE791" s="62">
        <f t="shared" si="333"/>
        <v>0</v>
      </c>
      <c r="AF791" s="62">
        <f t="shared" si="334"/>
        <v>972.59352423525002</v>
      </c>
      <c r="AG791" s="62">
        <f t="shared" si="335"/>
        <v>0</v>
      </c>
      <c r="AH791" s="62" t="str">
        <f t="shared" si="336"/>
        <v/>
      </c>
      <c r="AI791" s="33" t="str">
        <f t="shared" si="337"/>
        <v/>
      </c>
      <c r="AJ791" s="33" t="str">
        <f t="shared" si="338"/>
        <v/>
      </c>
      <c r="AK791" s="34">
        <f t="shared" si="339"/>
        <v>972.59</v>
      </c>
      <c r="AL791" s="34">
        <f t="shared" si="340"/>
        <v>1035.8</v>
      </c>
      <c r="AM791" s="32">
        <f t="shared" si="341"/>
        <v>5928753</v>
      </c>
      <c r="AN791" s="35">
        <f t="shared" si="342"/>
        <v>5.3758495219872974E-3</v>
      </c>
      <c r="AO791" s="32">
        <f t="shared" si="343"/>
        <v>12511.633908783751</v>
      </c>
      <c r="AP791" s="32">
        <f t="shared" si="344"/>
        <v>3613887</v>
      </c>
      <c r="AQ791" s="32">
        <f t="shared" si="345"/>
        <v>90610</v>
      </c>
      <c r="AR791" s="32">
        <f t="shared" si="346"/>
        <v>291733.75</v>
      </c>
      <c r="AS791" s="32">
        <f t="shared" si="347"/>
        <v>3510765</v>
      </c>
      <c r="AT791" s="36">
        <f t="shared" si="348"/>
        <v>3613887</v>
      </c>
      <c r="AU791" s="33"/>
      <c r="AV791" s="33">
        <f t="shared" si="349"/>
        <v>1</v>
      </c>
      <c r="AX791">
        <v>3601375</v>
      </c>
      <c r="AY791" s="71">
        <f t="shared" si="350"/>
        <v>3.4742285932456356E-3</v>
      </c>
    </row>
    <row r="792" spans="1:51" ht="15" customHeight="1" x14ac:dyDescent="0.25">
      <c r="A792">
        <v>82</v>
      </c>
      <c r="B792">
        <v>100</v>
      </c>
      <c r="C792" t="s">
        <v>907</v>
      </c>
      <c r="D792" t="s">
        <v>908</v>
      </c>
      <c r="E792" s="39" t="s">
        <v>3</v>
      </c>
      <c r="F792" s="32">
        <v>0</v>
      </c>
      <c r="G792" s="43">
        <v>3038</v>
      </c>
      <c r="H792" s="47">
        <f t="shared" si="325"/>
        <v>3.4825877695267677</v>
      </c>
      <c r="I792">
        <v>230</v>
      </c>
      <c r="J792">
        <v>1215</v>
      </c>
      <c r="K792" s="33">
        <f t="shared" si="324"/>
        <v>18.93</v>
      </c>
      <c r="L792" s="33">
        <v>248</v>
      </c>
      <c r="M792" s="33">
        <v>2550</v>
      </c>
      <c r="N792" s="33">
        <v>2645</v>
      </c>
      <c r="O792" s="33">
        <v>2839</v>
      </c>
      <c r="P792" s="40">
        <v>2886</v>
      </c>
      <c r="Q792" s="43">
        <v>2955</v>
      </c>
      <c r="R792" s="40">
        <f t="shared" si="326"/>
        <v>2955</v>
      </c>
      <c r="S792" s="34">
        <f t="shared" si="327"/>
        <v>0</v>
      </c>
      <c r="T792" s="43">
        <v>60130200</v>
      </c>
      <c r="U792" s="43">
        <v>1024923500</v>
      </c>
      <c r="V792" s="54">
        <f t="shared" si="328"/>
        <v>5.8667990000000003</v>
      </c>
      <c r="W792" s="32">
        <v>680</v>
      </c>
      <c r="X792">
        <v>2944</v>
      </c>
      <c r="Y792">
        <f t="shared" si="329"/>
        <v>23.1</v>
      </c>
      <c r="Z792" s="46">
        <v>10944011</v>
      </c>
      <c r="AA792" s="41">
        <v>2791567</v>
      </c>
      <c r="AB792" s="33">
        <f t="shared" si="330"/>
        <v>0.42007800000000001</v>
      </c>
      <c r="AC792" s="33" t="str">
        <f t="shared" si="331"/>
        <v/>
      </c>
      <c r="AD792" s="33" t="str">
        <f t="shared" si="332"/>
        <v/>
      </c>
      <c r="AE792" s="62">
        <f t="shared" si="333"/>
        <v>0</v>
      </c>
      <c r="AF792" s="62">
        <f t="shared" si="334"/>
        <v>779.2133922027499</v>
      </c>
      <c r="AG792" s="62">
        <f t="shared" si="335"/>
        <v>0</v>
      </c>
      <c r="AH792" s="62" t="str">
        <f t="shared" si="336"/>
        <v/>
      </c>
      <c r="AI792" s="33" t="str">
        <f t="shared" si="337"/>
        <v/>
      </c>
      <c r="AJ792" s="33" t="str">
        <f t="shared" si="338"/>
        <v/>
      </c>
      <c r="AK792" s="34">
        <f t="shared" si="339"/>
        <v>779.21</v>
      </c>
      <c r="AL792" s="34">
        <f t="shared" si="340"/>
        <v>829.85</v>
      </c>
      <c r="AM792" s="32">
        <f t="shared" si="341"/>
        <v>0</v>
      </c>
      <c r="AN792" s="35">
        <f t="shared" si="342"/>
        <v>5.3758495219872974E-3</v>
      </c>
      <c r="AO792" s="32">
        <f t="shared" si="343"/>
        <v>0</v>
      </c>
      <c r="AP792" s="32">
        <f t="shared" si="344"/>
        <v>0</v>
      </c>
      <c r="AQ792" s="32">
        <f t="shared" si="345"/>
        <v>30380</v>
      </c>
      <c r="AR792" s="32">
        <f t="shared" si="346"/>
        <v>139578.35</v>
      </c>
      <c r="AS792" s="32">
        <f t="shared" si="347"/>
        <v>-30380</v>
      </c>
      <c r="AT792" s="36">
        <f t="shared" si="348"/>
        <v>0</v>
      </c>
      <c r="AU792" s="33"/>
      <c r="AV792" s="33">
        <f t="shared" si="349"/>
        <v>0</v>
      </c>
      <c r="AX792">
        <v>0</v>
      </c>
      <c r="AY792" s="71" t="e">
        <f t="shared" si="350"/>
        <v>#DIV/0!</v>
      </c>
    </row>
    <row r="793" spans="1:51" ht="15" customHeight="1" x14ac:dyDescent="0.25">
      <c r="A793">
        <v>82</v>
      </c>
      <c r="B793">
        <v>200</v>
      </c>
      <c r="C793" t="s">
        <v>993</v>
      </c>
      <c r="D793" t="s">
        <v>994</v>
      </c>
      <c r="E793" s="39" t="s">
        <v>46</v>
      </c>
      <c r="F793" s="32">
        <v>778023</v>
      </c>
      <c r="G793" s="43">
        <v>3852</v>
      </c>
      <c r="H793" s="47">
        <f t="shared" si="325"/>
        <v>3.585686278452497</v>
      </c>
      <c r="I793">
        <v>349</v>
      </c>
      <c r="J793">
        <v>1213</v>
      </c>
      <c r="K793" s="33">
        <f t="shared" si="324"/>
        <v>28.771600000000003</v>
      </c>
      <c r="L793" s="33">
        <v>2987</v>
      </c>
      <c r="M793" s="33">
        <v>2932</v>
      </c>
      <c r="N793" s="33">
        <v>3200</v>
      </c>
      <c r="O793" s="33">
        <v>3162</v>
      </c>
      <c r="P793" s="40">
        <v>3471</v>
      </c>
      <c r="Q793" s="43">
        <v>4024</v>
      </c>
      <c r="R793" s="40">
        <f t="shared" si="326"/>
        <v>4024</v>
      </c>
      <c r="S793" s="34">
        <f t="shared" si="327"/>
        <v>4.2699999999999996</v>
      </c>
      <c r="T793" s="43">
        <v>57646700</v>
      </c>
      <c r="U793" s="43">
        <v>515130000</v>
      </c>
      <c r="V793" s="54">
        <f t="shared" si="328"/>
        <v>11.190709</v>
      </c>
      <c r="W793" s="32">
        <v>505</v>
      </c>
      <c r="X793">
        <v>3948</v>
      </c>
      <c r="Y793">
        <f t="shared" si="329"/>
        <v>12.79</v>
      </c>
      <c r="Z793" s="46">
        <v>6383123</v>
      </c>
      <c r="AA793" s="41">
        <v>1887653</v>
      </c>
      <c r="AB793" s="33">
        <f t="shared" si="330"/>
        <v>0.42007800000000001</v>
      </c>
      <c r="AC793" s="33" t="str">
        <f t="shared" si="331"/>
        <v/>
      </c>
      <c r="AD793" s="33" t="str">
        <f t="shared" si="332"/>
        <v/>
      </c>
      <c r="AE793" s="62">
        <f t="shared" si="333"/>
        <v>0</v>
      </c>
      <c r="AF793" s="62">
        <f t="shared" si="334"/>
        <v>990.05398723024985</v>
      </c>
      <c r="AG793" s="62">
        <f t="shared" si="335"/>
        <v>0</v>
      </c>
      <c r="AH793" s="62" t="str">
        <f t="shared" si="336"/>
        <v/>
      </c>
      <c r="AI793" s="33" t="str">
        <f t="shared" si="337"/>
        <v/>
      </c>
      <c r="AJ793" s="33" t="str">
        <f t="shared" si="338"/>
        <v/>
      </c>
      <c r="AK793" s="34">
        <f t="shared" si="339"/>
        <v>990.05</v>
      </c>
      <c r="AL793" s="34">
        <f t="shared" si="340"/>
        <v>1054.4000000000001</v>
      </c>
      <c r="AM793" s="32">
        <f t="shared" si="341"/>
        <v>1380139</v>
      </c>
      <c r="AN793" s="35">
        <f t="shared" si="342"/>
        <v>5.3758495219872974E-3</v>
      </c>
      <c r="AO793" s="32">
        <f t="shared" si="343"/>
        <v>3236.8850107809035</v>
      </c>
      <c r="AP793" s="32">
        <f t="shared" si="344"/>
        <v>781260</v>
      </c>
      <c r="AQ793" s="32">
        <f t="shared" si="345"/>
        <v>38520</v>
      </c>
      <c r="AR793" s="32">
        <f t="shared" si="346"/>
        <v>94382.650000000009</v>
      </c>
      <c r="AS793" s="32">
        <f t="shared" si="347"/>
        <v>739503</v>
      </c>
      <c r="AT793" s="36">
        <f t="shared" si="348"/>
        <v>781260</v>
      </c>
      <c r="AU793" s="33"/>
      <c r="AV793" s="33">
        <f t="shared" si="349"/>
        <v>1</v>
      </c>
      <c r="AX793">
        <v>778023</v>
      </c>
      <c r="AY793" s="71">
        <f t="shared" si="350"/>
        <v>4.1605453823344556E-3</v>
      </c>
    </row>
    <row r="794" spans="1:51" ht="15" customHeight="1" x14ac:dyDescent="0.25">
      <c r="A794">
        <v>82</v>
      </c>
      <c r="B794">
        <v>300</v>
      </c>
      <c r="C794" t="s">
        <v>1037</v>
      </c>
      <c r="D794" t="s">
        <v>1038</v>
      </c>
      <c r="E794" s="39" t="s">
        <v>68</v>
      </c>
      <c r="F794" s="32">
        <v>0</v>
      </c>
      <c r="G794" s="43">
        <v>877</v>
      </c>
      <c r="H794" s="47">
        <f t="shared" si="325"/>
        <v>2.9429995933660407</v>
      </c>
      <c r="I794">
        <v>77</v>
      </c>
      <c r="J794">
        <v>397</v>
      </c>
      <c r="K794" s="33">
        <f t="shared" si="324"/>
        <v>19.395499999999998</v>
      </c>
      <c r="L794" s="33">
        <v>926</v>
      </c>
      <c r="M794" s="33">
        <v>1059</v>
      </c>
      <c r="N794" s="33">
        <v>1042</v>
      </c>
      <c r="O794" s="33">
        <v>968</v>
      </c>
      <c r="P794" s="42">
        <v>870</v>
      </c>
      <c r="Q794" s="43">
        <v>863</v>
      </c>
      <c r="R794" s="40">
        <f t="shared" si="326"/>
        <v>1059</v>
      </c>
      <c r="S794" s="34">
        <f t="shared" si="327"/>
        <v>17.190000000000001</v>
      </c>
      <c r="T794" s="43">
        <v>647600</v>
      </c>
      <c r="U794" s="43">
        <v>217420700</v>
      </c>
      <c r="V794" s="54">
        <f t="shared" si="328"/>
        <v>0.29785600000000001</v>
      </c>
      <c r="W794" s="32">
        <v>175</v>
      </c>
      <c r="X794">
        <v>960</v>
      </c>
      <c r="Y794">
        <f t="shared" si="329"/>
        <v>18.23</v>
      </c>
      <c r="Z794" s="46">
        <v>2552851</v>
      </c>
      <c r="AA794" s="41">
        <v>618134</v>
      </c>
      <c r="AB794" s="33">
        <f t="shared" si="330"/>
        <v>0.42007800000000001</v>
      </c>
      <c r="AC794" s="33" t="str">
        <f t="shared" si="331"/>
        <v/>
      </c>
      <c r="AD794" s="33" t="str">
        <f t="shared" si="332"/>
        <v/>
      </c>
      <c r="AE794" s="62">
        <f t="shared" si="333"/>
        <v>846.52792118391096</v>
      </c>
      <c r="AF794" s="62">
        <f t="shared" si="334"/>
        <v>0</v>
      </c>
      <c r="AG794" s="62">
        <f t="shared" si="335"/>
        <v>0</v>
      </c>
      <c r="AH794" s="62" t="str">
        <f t="shared" si="336"/>
        <v/>
      </c>
      <c r="AI794" s="33" t="str">
        <f t="shared" si="337"/>
        <v/>
      </c>
      <c r="AJ794" s="33" t="str">
        <f t="shared" si="338"/>
        <v/>
      </c>
      <c r="AK794" s="34">
        <f t="shared" si="339"/>
        <v>846.53</v>
      </c>
      <c r="AL794" s="34">
        <f t="shared" si="340"/>
        <v>901.55</v>
      </c>
      <c r="AM794" s="32">
        <f t="shared" si="341"/>
        <v>0</v>
      </c>
      <c r="AN794" s="35">
        <f t="shared" si="342"/>
        <v>5.3758495219872974E-3</v>
      </c>
      <c r="AO794" s="32">
        <f t="shared" si="343"/>
        <v>0</v>
      </c>
      <c r="AP794" s="32">
        <f t="shared" si="344"/>
        <v>0</v>
      </c>
      <c r="AQ794" s="32">
        <f t="shared" si="345"/>
        <v>8770</v>
      </c>
      <c r="AR794" s="32">
        <f t="shared" si="346"/>
        <v>30906.7</v>
      </c>
      <c r="AS794" s="32">
        <f t="shared" si="347"/>
        <v>-8770</v>
      </c>
      <c r="AT794" s="36">
        <f t="shared" si="348"/>
        <v>0</v>
      </c>
      <c r="AU794" s="33"/>
      <c r="AV794" s="33">
        <f t="shared" si="349"/>
        <v>0</v>
      </c>
      <c r="AX794">
        <v>0</v>
      </c>
      <c r="AY794" s="71" t="e">
        <f t="shared" si="350"/>
        <v>#DIV/0!</v>
      </c>
    </row>
    <row r="795" spans="1:51" ht="15" customHeight="1" x14ac:dyDescent="0.25">
      <c r="A795">
        <v>82</v>
      </c>
      <c r="B795">
        <v>400</v>
      </c>
      <c r="C795" t="s">
        <v>2281</v>
      </c>
      <c r="D795" t="s">
        <v>2282</v>
      </c>
      <c r="E795" s="39" t="s">
        <v>687</v>
      </c>
      <c r="F795" s="32">
        <v>0</v>
      </c>
      <c r="G795" s="43">
        <v>4092</v>
      </c>
      <c r="H795" s="47">
        <f t="shared" si="325"/>
        <v>3.6119356250401227</v>
      </c>
      <c r="I795">
        <v>263</v>
      </c>
      <c r="J795">
        <v>1595</v>
      </c>
      <c r="K795" s="33">
        <f t="shared" si="324"/>
        <v>16.489000000000001</v>
      </c>
      <c r="L795" s="33">
        <v>1513</v>
      </c>
      <c r="M795" s="33">
        <v>2858</v>
      </c>
      <c r="N795" s="33">
        <v>3197</v>
      </c>
      <c r="O795" s="33">
        <v>3692</v>
      </c>
      <c r="P795" s="40">
        <v>3936</v>
      </c>
      <c r="Q795" s="43">
        <v>3984</v>
      </c>
      <c r="R795" s="40">
        <f t="shared" si="326"/>
        <v>3984</v>
      </c>
      <c r="S795" s="34">
        <f t="shared" si="327"/>
        <v>0</v>
      </c>
      <c r="T795" s="43">
        <v>39350300</v>
      </c>
      <c r="U795" s="43">
        <v>1089682100</v>
      </c>
      <c r="V795" s="54">
        <f t="shared" si="328"/>
        <v>3.6111719999999998</v>
      </c>
      <c r="W795" s="32">
        <v>994</v>
      </c>
      <c r="X795">
        <v>3966</v>
      </c>
      <c r="Y795">
        <f t="shared" si="329"/>
        <v>25.06</v>
      </c>
      <c r="Z795" s="46">
        <v>11787223</v>
      </c>
      <c r="AA795" s="41">
        <v>3118195</v>
      </c>
      <c r="AB795" s="33">
        <f t="shared" si="330"/>
        <v>0.42007800000000001</v>
      </c>
      <c r="AC795" s="33" t="str">
        <f t="shared" si="331"/>
        <v/>
      </c>
      <c r="AD795" s="33" t="str">
        <f t="shared" si="332"/>
        <v/>
      </c>
      <c r="AE795" s="62">
        <f t="shared" si="333"/>
        <v>0</v>
      </c>
      <c r="AF795" s="62">
        <f t="shared" si="334"/>
        <v>736.5946799269999</v>
      </c>
      <c r="AG795" s="62">
        <f t="shared" si="335"/>
        <v>0</v>
      </c>
      <c r="AH795" s="62" t="str">
        <f t="shared" si="336"/>
        <v/>
      </c>
      <c r="AI795" s="33" t="str">
        <f t="shared" si="337"/>
        <v/>
      </c>
      <c r="AJ795" s="33" t="str">
        <f t="shared" si="338"/>
        <v/>
      </c>
      <c r="AK795" s="34">
        <f t="shared" si="339"/>
        <v>736.59</v>
      </c>
      <c r="AL795" s="34">
        <f t="shared" si="340"/>
        <v>784.46</v>
      </c>
      <c r="AM795" s="32">
        <f t="shared" si="341"/>
        <v>0</v>
      </c>
      <c r="AN795" s="35">
        <f t="shared" si="342"/>
        <v>5.3758495219872974E-3</v>
      </c>
      <c r="AO795" s="32">
        <f t="shared" si="343"/>
        <v>0</v>
      </c>
      <c r="AP795" s="32">
        <f t="shared" si="344"/>
        <v>0</v>
      </c>
      <c r="AQ795" s="32">
        <f t="shared" si="345"/>
        <v>40920</v>
      </c>
      <c r="AR795" s="32">
        <f t="shared" si="346"/>
        <v>155909.75</v>
      </c>
      <c r="AS795" s="32">
        <f t="shared" si="347"/>
        <v>-40920</v>
      </c>
      <c r="AT795" s="36">
        <f t="shared" si="348"/>
        <v>0</v>
      </c>
      <c r="AU795" s="33"/>
      <c r="AV795" s="33">
        <f t="shared" si="349"/>
        <v>0</v>
      </c>
      <c r="AX795">
        <v>0</v>
      </c>
      <c r="AY795" s="71" t="e">
        <f t="shared" si="350"/>
        <v>#DIV/0!</v>
      </c>
    </row>
    <row r="796" spans="1:51" ht="15" customHeight="1" x14ac:dyDescent="0.25">
      <c r="A796">
        <v>82</v>
      </c>
      <c r="B796">
        <v>500</v>
      </c>
      <c r="C796" t="s">
        <v>1299</v>
      </c>
      <c r="D796" t="s">
        <v>1300</v>
      </c>
      <c r="E796" s="39" t="s">
        <v>198</v>
      </c>
      <c r="F796" s="32">
        <v>0</v>
      </c>
      <c r="G796" s="43">
        <v>1141</v>
      </c>
      <c r="H796" s="47">
        <f t="shared" si="325"/>
        <v>3.0572856444182146</v>
      </c>
      <c r="I796">
        <v>69</v>
      </c>
      <c r="J796">
        <v>430</v>
      </c>
      <c r="K796" s="33">
        <f t="shared" si="324"/>
        <v>16.046499999999998</v>
      </c>
      <c r="L796" s="33">
        <v>524</v>
      </c>
      <c r="M796" s="33">
        <v>751</v>
      </c>
      <c r="N796" s="33">
        <v>887</v>
      </c>
      <c r="O796" s="33">
        <v>1033</v>
      </c>
      <c r="P796" s="40">
        <v>1063</v>
      </c>
      <c r="Q796" s="43">
        <v>1171</v>
      </c>
      <c r="R796" s="40">
        <f t="shared" si="326"/>
        <v>1171</v>
      </c>
      <c r="S796" s="34">
        <f t="shared" si="327"/>
        <v>2.56</v>
      </c>
      <c r="T796" s="43">
        <v>20507400</v>
      </c>
      <c r="U796" s="43">
        <v>485408100</v>
      </c>
      <c r="V796" s="54">
        <f t="shared" si="328"/>
        <v>4.2247750000000002</v>
      </c>
      <c r="W796" s="32">
        <v>250</v>
      </c>
      <c r="X796">
        <v>1145</v>
      </c>
      <c r="Y796">
        <f t="shared" si="329"/>
        <v>21.83</v>
      </c>
      <c r="Z796" s="46">
        <v>5951401</v>
      </c>
      <c r="AA796" s="41">
        <v>993613</v>
      </c>
      <c r="AB796" s="33">
        <f t="shared" si="330"/>
        <v>0.42007800000000001</v>
      </c>
      <c r="AC796" s="33" t="str">
        <f t="shared" si="331"/>
        <v/>
      </c>
      <c r="AD796" s="33" t="str">
        <f t="shared" si="332"/>
        <v/>
      </c>
      <c r="AE796" s="62">
        <f t="shared" si="333"/>
        <v>871.77108128216196</v>
      </c>
      <c r="AF796" s="62">
        <f t="shared" si="334"/>
        <v>0</v>
      </c>
      <c r="AG796" s="62">
        <f t="shared" si="335"/>
        <v>0</v>
      </c>
      <c r="AH796" s="62" t="str">
        <f t="shared" si="336"/>
        <v/>
      </c>
      <c r="AI796" s="33" t="str">
        <f t="shared" si="337"/>
        <v/>
      </c>
      <c r="AJ796" s="33" t="str">
        <f t="shared" si="338"/>
        <v/>
      </c>
      <c r="AK796" s="34">
        <f t="shared" si="339"/>
        <v>871.77</v>
      </c>
      <c r="AL796" s="34">
        <f t="shared" si="340"/>
        <v>928.43</v>
      </c>
      <c r="AM796" s="32">
        <f t="shared" si="341"/>
        <v>0</v>
      </c>
      <c r="AN796" s="35">
        <f t="shared" si="342"/>
        <v>5.3758495219872974E-3</v>
      </c>
      <c r="AO796" s="32">
        <f t="shared" si="343"/>
        <v>0</v>
      </c>
      <c r="AP796" s="32">
        <f t="shared" si="344"/>
        <v>0</v>
      </c>
      <c r="AQ796" s="32">
        <f t="shared" si="345"/>
        <v>11410</v>
      </c>
      <c r="AR796" s="32">
        <f t="shared" si="346"/>
        <v>49680.65</v>
      </c>
      <c r="AS796" s="32">
        <f t="shared" si="347"/>
        <v>-11410</v>
      </c>
      <c r="AT796" s="36">
        <f t="shared" si="348"/>
        <v>0</v>
      </c>
      <c r="AU796" s="33"/>
      <c r="AV796" s="33">
        <f t="shared" si="349"/>
        <v>0</v>
      </c>
      <c r="AX796">
        <v>0</v>
      </c>
      <c r="AY796" s="71" t="e">
        <f t="shared" si="350"/>
        <v>#DIV/0!</v>
      </c>
    </row>
    <row r="797" spans="1:51" ht="15" customHeight="1" x14ac:dyDescent="0.25">
      <c r="A797">
        <v>82</v>
      </c>
      <c r="B797">
        <v>600</v>
      </c>
      <c r="C797" t="s">
        <v>1447</v>
      </c>
      <c r="D797" t="s">
        <v>1448</v>
      </c>
      <c r="E797" s="39" t="s">
        <v>271</v>
      </c>
      <c r="F797" s="32">
        <v>0</v>
      </c>
      <c r="G797" s="43">
        <v>21411</v>
      </c>
      <c r="H797" s="47">
        <f t="shared" si="325"/>
        <v>4.330636951476591</v>
      </c>
      <c r="I797">
        <v>588</v>
      </c>
      <c r="J797">
        <v>8589</v>
      </c>
      <c r="K797" s="33">
        <f t="shared" si="324"/>
        <v>6.8459999999999992</v>
      </c>
      <c r="L797" s="33">
        <v>3207</v>
      </c>
      <c r="M797" s="33">
        <v>4596</v>
      </c>
      <c r="N797" s="33">
        <v>5833</v>
      </c>
      <c r="O797" s="33">
        <v>14440</v>
      </c>
      <c r="P797" s="40">
        <v>18375</v>
      </c>
      <c r="Q797" s="43">
        <v>20611</v>
      </c>
      <c r="R797" s="40">
        <f t="shared" si="326"/>
        <v>20611</v>
      </c>
      <c r="S797" s="34">
        <f t="shared" si="327"/>
        <v>0</v>
      </c>
      <c r="T797" s="43">
        <v>386611800</v>
      </c>
      <c r="U797" s="43">
        <v>3535508300</v>
      </c>
      <c r="V797" s="54">
        <f t="shared" si="328"/>
        <v>10.935112</v>
      </c>
      <c r="W797" s="32">
        <v>3473</v>
      </c>
      <c r="X797">
        <v>20678</v>
      </c>
      <c r="Y797">
        <f t="shared" si="329"/>
        <v>16.8</v>
      </c>
      <c r="Z797" s="46">
        <v>42309981</v>
      </c>
      <c r="AA797" s="41">
        <v>16427971</v>
      </c>
      <c r="AB797" s="33">
        <f t="shared" si="330"/>
        <v>0.42007800000000001</v>
      </c>
      <c r="AC797" s="33" t="str">
        <f t="shared" si="331"/>
        <v/>
      </c>
      <c r="AD797" s="33" t="str">
        <f t="shared" si="332"/>
        <v/>
      </c>
      <c r="AE797" s="62">
        <f t="shared" si="333"/>
        <v>0</v>
      </c>
      <c r="AF797" s="62">
        <f t="shared" si="334"/>
        <v>0</v>
      </c>
      <c r="AG797" s="62">
        <f t="shared" si="335"/>
        <v>698.48357015719978</v>
      </c>
      <c r="AH797" s="62" t="str">
        <f t="shared" si="336"/>
        <v/>
      </c>
      <c r="AI797" s="33" t="str">
        <f t="shared" si="337"/>
        <v/>
      </c>
      <c r="AJ797" s="33" t="str">
        <f t="shared" si="338"/>
        <v/>
      </c>
      <c r="AK797" s="34">
        <f t="shared" si="339"/>
        <v>698.48</v>
      </c>
      <c r="AL797" s="34">
        <f t="shared" si="340"/>
        <v>743.88</v>
      </c>
      <c r="AM797" s="32">
        <f t="shared" si="341"/>
        <v>0</v>
      </c>
      <c r="AN797" s="35">
        <f t="shared" si="342"/>
        <v>5.3758495219872974E-3</v>
      </c>
      <c r="AO797" s="32">
        <f t="shared" si="343"/>
        <v>0</v>
      </c>
      <c r="AP797" s="32">
        <f t="shared" si="344"/>
        <v>0</v>
      </c>
      <c r="AQ797" s="32">
        <f t="shared" si="345"/>
        <v>214110</v>
      </c>
      <c r="AR797" s="32">
        <f t="shared" si="346"/>
        <v>821398.55</v>
      </c>
      <c r="AS797" s="32">
        <f t="shared" si="347"/>
        <v>-214110</v>
      </c>
      <c r="AT797" s="36">
        <f t="shared" si="348"/>
        <v>0</v>
      </c>
      <c r="AU797" s="33"/>
      <c r="AV797" s="33">
        <f t="shared" si="349"/>
        <v>0</v>
      </c>
      <c r="AX797">
        <v>0</v>
      </c>
      <c r="AY797" s="71" t="e">
        <f t="shared" si="350"/>
        <v>#DIV/0!</v>
      </c>
    </row>
    <row r="798" spans="1:51" ht="15" customHeight="1" x14ac:dyDescent="0.25">
      <c r="A798">
        <v>82</v>
      </c>
      <c r="B798">
        <v>700</v>
      </c>
      <c r="C798" t="s">
        <v>1661</v>
      </c>
      <c r="D798" t="s">
        <v>1662</v>
      </c>
      <c r="E798" s="39" t="s">
        <v>378</v>
      </c>
      <c r="F798" s="32">
        <v>0</v>
      </c>
      <c r="G798" s="43">
        <v>17354</v>
      </c>
      <c r="H798" s="47">
        <f t="shared" si="325"/>
        <v>4.2393995931157873</v>
      </c>
      <c r="I798">
        <v>178</v>
      </c>
      <c r="J798">
        <v>6522</v>
      </c>
      <c r="K798" s="33">
        <f t="shared" si="324"/>
        <v>2.7292000000000001</v>
      </c>
      <c r="L798" s="33">
        <v>751</v>
      </c>
      <c r="M798" s="33">
        <v>3771</v>
      </c>
      <c r="N798" s="33">
        <v>4417</v>
      </c>
      <c r="O798" s="33">
        <v>6363</v>
      </c>
      <c r="P798" s="40">
        <v>13332</v>
      </c>
      <c r="Q798" s="43">
        <v>15766</v>
      </c>
      <c r="R798" s="40">
        <f t="shared" si="326"/>
        <v>15766</v>
      </c>
      <c r="S798" s="34">
        <f t="shared" si="327"/>
        <v>0</v>
      </c>
      <c r="T798" s="43">
        <v>230946800</v>
      </c>
      <c r="U798" s="43">
        <v>3118677000</v>
      </c>
      <c r="V798" s="54">
        <f t="shared" si="328"/>
        <v>7.4052809999999996</v>
      </c>
      <c r="W798" s="32">
        <v>2355</v>
      </c>
      <c r="X798">
        <v>16076</v>
      </c>
      <c r="Y798">
        <f t="shared" si="329"/>
        <v>14.65</v>
      </c>
      <c r="Z798" s="46">
        <v>34916548</v>
      </c>
      <c r="AA798" s="41">
        <v>12847855</v>
      </c>
      <c r="AB798" s="33">
        <f t="shared" si="330"/>
        <v>0.42007800000000001</v>
      </c>
      <c r="AC798" s="33" t="str">
        <f t="shared" si="331"/>
        <v/>
      </c>
      <c r="AD798" s="33" t="str">
        <f t="shared" si="332"/>
        <v/>
      </c>
      <c r="AE798" s="62">
        <f t="shared" si="333"/>
        <v>0</v>
      </c>
      <c r="AF798" s="62">
        <f t="shared" si="334"/>
        <v>0</v>
      </c>
      <c r="AG798" s="62">
        <f t="shared" si="335"/>
        <v>606.26689510484994</v>
      </c>
      <c r="AH798" s="62" t="str">
        <f t="shared" si="336"/>
        <v/>
      </c>
      <c r="AI798" s="33" t="str">
        <f t="shared" si="337"/>
        <v/>
      </c>
      <c r="AJ798" s="33" t="str">
        <f t="shared" si="338"/>
        <v/>
      </c>
      <c r="AK798" s="34">
        <f t="shared" si="339"/>
        <v>606.27</v>
      </c>
      <c r="AL798" s="34">
        <f t="shared" si="340"/>
        <v>645.66999999999996</v>
      </c>
      <c r="AM798" s="32">
        <f t="shared" si="341"/>
        <v>0</v>
      </c>
      <c r="AN798" s="35">
        <f t="shared" si="342"/>
        <v>5.3758495219872974E-3</v>
      </c>
      <c r="AO798" s="32">
        <f t="shared" si="343"/>
        <v>0</v>
      </c>
      <c r="AP798" s="32">
        <f t="shared" si="344"/>
        <v>0</v>
      </c>
      <c r="AQ798" s="32">
        <f t="shared" si="345"/>
        <v>173540</v>
      </c>
      <c r="AR798" s="32">
        <f t="shared" si="346"/>
        <v>642392.75</v>
      </c>
      <c r="AS798" s="32">
        <f t="shared" si="347"/>
        <v>-173540</v>
      </c>
      <c r="AT798" s="36">
        <f t="shared" si="348"/>
        <v>0</v>
      </c>
      <c r="AU798" s="33"/>
      <c r="AV798" s="33">
        <f t="shared" si="349"/>
        <v>0</v>
      </c>
      <c r="AX798">
        <v>0</v>
      </c>
      <c r="AY798" s="71" t="e">
        <f t="shared" si="350"/>
        <v>#DIV/0!</v>
      </c>
    </row>
    <row r="799" spans="1:51" ht="15" customHeight="1" x14ac:dyDescent="0.25">
      <c r="A799">
        <v>82</v>
      </c>
      <c r="B799">
        <v>800</v>
      </c>
      <c r="C799" t="s">
        <v>1755</v>
      </c>
      <c r="D799" t="s">
        <v>1756</v>
      </c>
      <c r="E799" s="39" t="s">
        <v>425</v>
      </c>
      <c r="F799" s="32">
        <v>0</v>
      </c>
      <c r="G799" s="43">
        <v>14529</v>
      </c>
      <c r="H799" s="47">
        <f t="shared" si="325"/>
        <v>4.1622357237662015</v>
      </c>
      <c r="I799">
        <v>204</v>
      </c>
      <c r="J799">
        <v>4747</v>
      </c>
      <c r="K799" s="33">
        <f t="shared" si="324"/>
        <v>4.2975000000000003</v>
      </c>
      <c r="L799" s="33">
        <v>3565</v>
      </c>
      <c r="M799" s="33">
        <v>5296</v>
      </c>
      <c r="N799" s="33">
        <v>5903</v>
      </c>
      <c r="O799" s="33">
        <v>6863</v>
      </c>
      <c r="P799" s="40">
        <v>8069</v>
      </c>
      <c r="Q799" s="43">
        <v>11335</v>
      </c>
      <c r="R799" s="40">
        <f t="shared" si="326"/>
        <v>11335</v>
      </c>
      <c r="S799" s="34">
        <f t="shared" si="327"/>
        <v>0</v>
      </c>
      <c r="T799" s="43">
        <v>270191300</v>
      </c>
      <c r="U799" s="43">
        <v>3437803700</v>
      </c>
      <c r="V799" s="54">
        <f t="shared" si="328"/>
        <v>7.8594160000000004</v>
      </c>
      <c r="W799" s="32">
        <v>1835</v>
      </c>
      <c r="X799">
        <v>12504</v>
      </c>
      <c r="Y799">
        <f t="shared" si="329"/>
        <v>14.68</v>
      </c>
      <c r="Z799" s="46">
        <v>39552447</v>
      </c>
      <c r="AA799" s="41">
        <v>10084019</v>
      </c>
      <c r="AB799" s="33">
        <f t="shared" si="330"/>
        <v>0.42007800000000001</v>
      </c>
      <c r="AC799" s="33" t="str">
        <f t="shared" si="331"/>
        <v/>
      </c>
      <c r="AD799" s="33" t="str">
        <f t="shared" si="332"/>
        <v/>
      </c>
      <c r="AE799" s="62">
        <f t="shared" si="333"/>
        <v>0</v>
      </c>
      <c r="AF799" s="62">
        <f t="shared" si="334"/>
        <v>0</v>
      </c>
      <c r="AG799" s="62">
        <f t="shared" si="335"/>
        <v>625.11020361959993</v>
      </c>
      <c r="AH799" s="62" t="str">
        <f t="shared" si="336"/>
        <v/>
      </c>
      <c r="AI799" s="33" t="str">
        <f t="shared" si="337"/>
        <v/>
      </c>
      <c r="AJ799" s="33" t="str">
        <f t="shared" si="338"/>
        <v/>
      </c>
      <c r="AK799" s="34">
        <f t="shared" si="339"/>
        <v>625.11</v>
      </c>
      <c r="AL799" s="34">
        <f t="shared" si="340"/>
        <v>665.74</v>
      </c>
      <c r="AM799" s="32">
        <f t="shared" si="341"/>
        <v>0</v>
      </c>
      <c r="AN799" s="35">
        <f t="shared" si="342"/>
        <v>5.3758495219872974E-3</v>
      </c>
      <c r="AO799" s="32">
        <f t="shared" si="343"/>
        <v>0</v>
      </c>
      <c r="AP799" s="32">
        <f t="shared" si="344"/>
        <v>0</v>
      </c>
      <c r="AQ799" s="32">
        <f t="shared" si="345"/>
        <v>145290</v>
      </c>
      <c r="AR799" s="32">
        <f t="shared" si="346"/>
        <v>504200.95</v>
      </c>
      <c r="AS799" s="32">
        <f t="shared" si="347"/>
        <v>-145290</v>
      </c>
      <c r="AT799" s="36">
        <f t="shared" si="348"/>
        <v>0</v>
      </c>
      <c r="AU799" s="33"/>
      <c r="AV799" s="33">
        <f t="shared" si="349"/>
        <v>0</v>
      </c>
      <c r="AX799">
        <v>0</v>
      </c>
      <c r="AY799" s="71" t="e">
        <f t="shared" si="350"/>
        <v>#DIV/0!</v>
      </c>
    </row>
    <row r="800" spans="1:51" ht="15" customHeight="1" x14ac:dyDescent="0.25">
      <c r="A800">
        <v>82</v>
      </c>
      <c r="B800">
        <v>900</v>
      </c>
      <c r="C800" t="s">
        <v>1773</v>
      </c>
      <c r="D800" t="s">
        <v>1774</v>
      </c>
      <c r="E800" s="39" t="s">
        <v>434</v>
      </c>
      <c r="F800" s="32">
        <v>0</v>
      </c>
      <c r="G800" s="43">
        <v>342</v>
      </c>
      <c r="H800" s="47">
        <f t="shared" si="325"/>
        <v>2.5340261060561349</v>
      </c>
      <c r="I800">
        <v>0</v>
      </c>
      <c r="J800">
        <v>126</v>
      </c>
      <c r="K800" s="33">
        <f t="shared" si="324"/>
        <v>0</v>
      </c>
      <c r="L800" s="33">
        <v>72</v>
      </c>
      <c r="M800" s="33">
        <v>171</v>
      </c>
      <c r="N800" s="33">
        <v>291</v>
      </c>
      <c r="O800" s="33">
        <v>355</v>
      </c>
      <c r="P800" s="42">
        <v>311</v>
      </c>
      <c r="Q800" s="43">
        <v>339</v>
      </c>
      <c r="R800" s="40">
        <f t="shared" si="326"/>
        <v>355</v>
      </c>
      <c r="S800" s="34">
        <f t="shared" si="327"/>
        <v>3.66</v>
      </c>
      <c r="T800" s="43">
        <v>3473500</v>
      </c>
      <c r="U800" s="43">
        <v>82176700</v>
      </c>
      <c r="V800" s="54">
        <f t="shared" si="328"/>
        <v>4.2268670000000004</v>
      </c>
      <c r="W800" s="32">
        <v>82</v>
      </c>
      <c r="X800">
        <v>371</v>
      </c>
      <c r="Y800">
        <f t="shared" si="329"/>
        <v>22.1</v>
      </c>
      <c r="Z800" s="46">
        <v>975315</v>
      </c>
      <c r="AA800" s="41">
        <v>191735</v>
      </c>
      <c r="AB800" s="33">
        <f t="shared" si="330"/>
        <v>0.42007800000000001</v>
      </c>
      <c r="AC800" s="33" t="str">
        <f t="shared" si="331"/>
        <v/>
      </c>
      <c r="AD800" s="33" t="str">
        <f t="shared" si="332"/>
        <v/>
      </c>
      <c r="AE800" s="62">
        <f t="shared" si="333"/>
        <v>756.19508422736089</v>
      </c>
      <c r="AF800" s="62">
        <f t="shared" si="334"/>
        <v>0</v>
      </c>
      <c r="AG800" s="62">
        <f t="shared" si="335"/>
        <v>0</v>
      </c>
      <c r="AH800" s="62" t="str">
        <f t="shared" si="336"/>
        <v/>
      </c>
      <c r="AI800" s="33" t="str">
        <f t="shared" si="337"/>
        <v/>
      </c>
      <c r="AJ800" s="33" t="str">
        <f t="shared" si="338"/>
        <v/>
      </c>
      <c r="AK800" s="34">
        <f t="shared" si="339"/>
        <v>756.2</v>
      </c>
      <c r="AL800" s="34">
        <f t="shared" si="340"/>
        <v>805.35</v>
      </c>
      <c r="AM800" s="32">
        <f t="shared" si="341"/>
        <v>0</v>
      </c>
      <c r="AN800" s="35">
        <f t="shared" si="342"/>
        <v>5.3758495219872974E-3</v>
      </c>
      <c r="AO800" s="32">
        <f t="shared" si="343"/>
        <v>0</v>
      </c>
      <c r="AP800" s="32">
        <f t="shared" si="344"/>
        <v>0</v>
      </c>
      <c r="AQ800" s="32">
        <f t="shared" si="345"/>
        <v>3420</v>
      </c>
      <c r="AR800" s="32">
        <f t="shared" si="346"/>
        <v>9586.75</v>
      </c>
      <c r="AS800" s="32">
        <f t="shared" si="347"/>
        <v>-3420</v>
      </c>
      <c r="AT800" s="36">
        <f t="shared" si="348"/>
        <v>0</v>
      </c>
      <c r="AU800" s="33"/>
      <c r="AV800" s="33">
        <f t="shared" si="349"/>
        <v>0</v>
      </c>
      <c r="AX800">
        <v>0</v>
      </c>
      <c r="AY800" s="71" t="e">
        <f t="shared" si="350"/>
        <v>#DIV/0!</v>
      </c>
    </row>
    <row r="801" spans="1:51" ht="15" customHeight="1" x14ac:dyDescent="0.25">
      <c r="A801">
        <v>82</v>
      </c>
      <c r="B801">
        <v>1000</v>
      </c>
      <c r="C801" t="s">
        <v>1867</v>
      </c>
      <c r="D801" t="s">
        <v>1868</v>
      </c>
      <c r="E801" s="39" t="s">
        <v>481</v>
      </c>
      <c r="F801" s="32">
        <v>0</v>
      </c>
      <c r="G801" s="43">
        <v>8382</v>
      </c>
      <c r="H801" s="47">
        <f t="shared" si="325"/>
        <v>3.9233476564978256</v>
      </c>
      <c r="I801">
        <v>376</v>
      </c>
      <c r="J801">
        <v>3105</v>
      </c>
      <c r="K801" s="33">
        <f t="shared" si="324"/>
        <v>12.109499999999999</v>
      </c>
      <c r="L801" s="33">
        <v>2640</v>
      </c>
      <c r="M801" s="33">
        <v>3851</v>
      </c>
      <c r="N801" s="33">
        <v>5569</v>
      </c>
      <c r="O801" s="33">
        <v>7563</v>
      </c>
      <c r="P801" s="40">
        <v>7676</v>
      </c>
      <c r="Q801" s="43">
        <v>8138</v>
      </c>
      <c r="R801" s="40">
        <f t="shared" si="326"/>
        <v>8138</v>
      </c>
      <c r="S801" s="34">
        <f t="shared" si="327"/>
        <v>0</v>
      </c>
      <c r="T801" s="43">
        <v>90534400</v>
      </c>
      <c r="U801" s="43">
        <v>1640448600</v>
      </c>
      <c r="V801" s="54">
        <f t="shared" si="328"/>
        <v>5.5188810000000004</v>
      </c>
      <c r="W801" s="32">
        <v>1675</v>
      </c>
      <c r="X801">
        <v>8108</v>
      </c>
      <c r="Y801">
        <f t="shared" si="329"/>
        <v>20.66</v>
      </c>
      <c r="Z801" s="46">
        <v>19430092</v>
      </c>
      <c r="AA801" s="41">
        <v>6024626</v>
      </c>
      <c r="AB801" s="33">
        <f t="shared" si="330"/>
        <v>0.42007800000000001</v>
      </c>
      <c r="AC801" s="33" t="str">
        <f t="shared" si="331"/>
        <v/>
      </c>
      <c r="AD801" s="33" t="str">
        <f t="shared" si="332"/>
        <v/>
      </c>
      <c r="AE801" s="62">
        <f t="shared" si="333"/>
        <v>0</v>
      </c>
      <c r="AF801" s="62">
        <f t="shared" si="334"/>
        <v>723.23330365225002</v>
      </c>
      <c r="AG801" s="62">
        <f t="shared" si="335"/>
        <v>0</v>
      </c>
      <c r="AH801" s="62" t="str">
        <f t="shared" si="336"/>
        <v/>
      </c>
      <c r="AI801" s="33" t="str">
        <f t="shared" si="337"/>
        <v/>
      </c>
      <c r="AJ801" s="33" t="str">
        <f t="shared" si="338"/>
        <v/>
      </c>
      <c r="AK801" s="34">
        <f t="shared" si="339"/>
        <v>723.23</v>
      </c>
      <c r="AL801" s="34">
        <f t="shared" si="340"/>
        <v>770.23</v>
      </c>
      <c r="AM801" s="32">
        <f t="shared" si="341"/>
        <v>0</v>
      </c>
      <c r="AN801" s="35">
        <f t="shared" si="342"/>
        <v>5.3758495219872974E-3</v>
      </c>
      <c r="AO801" s="32">
        <f t="shared" si="343"/>
        <v>0</v>
      </c>
      <c r="AP801" s="32">
        <f t="shared" si="344"/>
        <v>0</v>
      </c>
      <c r="AQ801" s="32">
        <f t="shared" si="345"/>
        <v>83820</v>
      </c>
      <c r="AR801" s="32">
        <f t="shared" si="346"/>
        <v>301231.3</v>
      </c>
      <c r="AS801" s="32">
        <f t="shared" si="347"/>
        <v>-83820</v>
      </c>
      <c r="AT801" s="36">
        <f t="shared" si="348"/>
        <v>0</v>
      </c>
      <c r="AU801" s="33"/>
      <c r="AV801" s="33">
        <f t="shared" si="349"/>
        <v>0</v>
      </c>
      <c r="AX801">
        <v>0</v>
      </c>
      <c r="AY801" s="71" t="e">
        <f t="shared" si="350"/>
        <v>#DIV/0!</v>
      </c>
    </row>
    <row r="802" spans="1:51" ht="15" customHeight="1" x14ac:dyDescent="0.25">
      <c r="A802">
        <v>82</v>
      </c>
      <c r="B802">
        <v>1100</v>
      </c>
      <c r="C802" t="s">
        <v>1893</v>
      </c>
      <c r="D802" t="s">
        <v>1894</v>
      </c>
      <c r="E802" s="39" t="s">
        <v>494</v>
      </c>
      <c r="F802" s="32">
        <v>0</v>
      </c>
      <c r="G802" s="43">
        <v>713</v>
      </c>
      <c r="H802" s="47">
        <f t="shared" si="325"/>
        <v>2.8530895298518657</v>
      </c>
      <c r="I802">
        <v>160</v>
      </c>
      <c r="J802">
        <v>333</v>
      </c>
      <c r="K802" s="33">
        <f t="shared" si="324"/>
        <v>48.048000000000002</v>
      </c>
      <c r="L802" s="33">
        <v>513</v>
      </c>
      <c r="M802" s="33">
        <v>543</v>
      </c>
      <c r="N802" s="33">
        <v>602</v>
      </c>
      <c r="O802" s="33">
        <v>602</v>
      </c>
      <c r="P802" s="42">
        <v>689</v>
      </c>
      <c r="Q802" s="43">
        <v>664</v>
      </c>
      <c r="R802" s="40">
        <f t="shared" si="326"/>
        <v>689</v>
      </c>
      <c r="S802" s="34">
        <f t="shared" si="327"/>
        <v>0</v>
      </c>
      <c r="T802" s="43">
        <v>11319000</v>
      </c>
      <c r="U802" s="43">
        <v>224070800</v>
      </c>
      <c r="V802" s="54">
        <f t="shared" si="328"/>
        <v>5.0515280000000002</v>
      </c>
      <c r="W802" s="32">
        <v>247</v>
      </c>
      <c r="X802">
        <v>712</v>
      </c>
      <c r="Y802">
        <f t="shared" si="329"/>
        <v>34.69</v>
      </c>
      <c r="Z802" s="46">
        <v>2512811</v>
      </c>
      <c r="AA802" s="41">
        <v>1126971</v>
      </c>
      <c r="AB802" s="33">
        <f t="shared" si="330"/>
        <v>0.42007800000000001</v>
      </c>
      <c r="AC802" s="33" t="str">
        <f t="shared" si="331"/>
        <v/>
      </c>
      <c r="AD802" s="33" t="str">
        <f t="shared" si="332"/>
        <v/>
      </c>
      <c r="AE802" s="62">
        <f t="shared" si="333"/>
        <v>826.66885608509051</v>
      </c>
      <c r="AF802" s="62">
        <f t="shared" si="334"/>
        <v>0</v>
      </c>
      <c r="AG802" s="62">
        <f t="shared" si="335"/>
        <v>0</v>
      </c>
      <c r="AH802" s="62" t="str">
        <f t="shared" si="336"/>
        <v/>
      </c>
      <c r="AI802" s="33" t="str">
        <f t="shared" si="337"/>
        <v/>
      </c>
      <c r="AJ802" s="33" t="str">
        <f t="shared" si="338"/>
        <v/>
      </c>
      <c r="AK802" s="34">
        <f t="shared" si="339"/>
        <v>826.67</v>
      </c>
      <c r="AL802" s="34">
        <f t="shared" si="340"/>
        <v>880.4</v>
      </c>
      <c r="AM802" s="32">
        <f t="shared" si="341"/>
        <v>0</v>
      </c>
      <c r="AN802" s="35">
        <f t="shared" si="342"/>
        <v>5.3758495219872974E-3</v>
      </c>
      <c r="AO802" s="32">
        <f t="shared" si="343"/>
        <v>0</v>
      </c>
      <c r="AP802" s="32">
        <f t="shared" si="344"/>
        <v>0</v>
      </c>
      <c r="AQ802" s="32">
        <f t="shared" si="345"/>
        <v>7130</v>
      </c>
      <c r="AR802" s="32">
        <f t="shared" si="346"/>
        <v>56348.55</v>
      </c>
      <c r="AS802" s="32">
        <f t="shared" si="347"/>
        <v>-7130</v>
      </c>
      <c r="AT802" s="36">
        <f t="shared" si="348"/>
        <v>0</v>
      </c>
      <c r="AU802" s="33"/>
      <c r="AV802" s="33">
        <f t="shared" si="349"/>
        <v>0</v>
      </c>
      <c r="AX802">
        <v>0</v>
      </c>
      <c r="AY802" s="71" t="e">
        <f t="shared" si="350"/>
        <v>#DIV/0!</v>
      </c>
    </row>
    <row r="803" spans="1:51" ht="15" customHeight="1" x14ac:dyDescent="0.25">
      <c r="A803">
        <v>82</v>
      </c>
      <c r="B803">
        <v>1200</v>
      </c>
      <c r="C803" t="s">
        <v>2037</v>
      </c>
      <c r="D803" t="s">
        <v>2038</v>
      </c>
      <c r="E803" s="39" t="s">
        <v>566</v>
      </c>
      <c r="F803" s="32">
        <v>452302</v>
      </c>
      <c r="G803" s="43">
        <v>4448</v>
      </c>
      <c r="H803" s="47">
        <f t="shared" si="325"/>
        <v>3.6481647785740012</v>
      </c>
      <c r="I803">
        <v>139</v>
      </c>
      <c r="J803">
        <v>2001</v>
      </c>
      <c r="K803" s="33">
        <f t="shared" si="324"/>
        <v>6.9465000000000003</v>
      </c>
      <c r="L803" s="33">
        <v>2922</v>
      </c>
      <c r="M803" s="33">
        <v>3323</v>
      </c>
      <c r="N803" s="33">
        <v>3720</v>
      </c>
      <c r="O803" s="33">
        <v>3715</v>
      </c>
      <c r="P803" s="40">
        <v>3435</v>
      </c>
      <c r="Q803" s="43">
        <v>3797</v>
      </c>
      <c r="R803" s="40">
        <f t="shared" si="326"/>
        <v>3797</v>
      </c>
      <c r="S803" s="34">
        <f t="shared" si="327"/>
        <v>0</v>
      </c>
      <c r="T803" s="43">
        <v>137542100</v>
      </c>
      <c r="U803" s="43">
        <v>691080800</v>
      </c>
      <c r="V803" s="54">
        <f t="shared" si="328"/>
        <v>19.902463000000001</v>
      </c>
      <c r="W803" s="32">
        <v>816</v>
      </c>
      <c r="X803">
        <v>4460</v>
      </c>
      <c r="Y803">
        <f t="shared" si="329"/>
        <v>18.3</v>
      </c>
      <c r="Z803" s="46">
        <v>8220353</v>
      </c>
      <c r="AA803" s="41">
        <v>4006000</v>
      </c>
      <c r="AB803" s="33">
        <f t="shared" si="330"/>
        <v>0.42007800000000001</v>
      </c>
      <c r="AC803" s="33" t="str">
        <f t="shared" si="331"/>
        <v/>
      </c>
      <c r="AD803" s="33" t="str">
        <f t="shared" si="332"/>
        <v/>
      </c>
      <c r="AE803" s="62">
        <f t="shared" si="333"/>
        <v>0</v>
      </c>
      <c r="AF803" s="62">
        <f t="shared" si="334"/>
        <v>836.07473885175</v>
      </c>
      <c r="AG803" s="62">
        <f t="shared" si="335"/>
        <v>0</v>
      </c>
      <c r="AH803" s="62" t="str">
        <f t="shared" si="336"/>
        <v/>
      </c>
      <c r="AI803" s="33" t="str">
        <f t="shared" si="337"/>
        <v/>
      </c>
      <c r="AJ803" s="33" t="str">
        <f t="shared" si="338"/>
        <v/>
      </c>
      <c r="AK803" s="34">
        <f t="shared" si="339"/>
        <v>836.07</v>
      </c>
      <c r="AL803" s="34">
        <f t="shared" si="340"/>
        <v>890.41</v>
      </c>
      <c r="AM803" s="32">
        <f t="shared" si="341"/>
        <v>507354</v>
      </c>
      <c r="AN803" s="35">
        <f t="shared" si="342"/>
        <v>5.3758495219872974E-3</v>
      </c>
      <c r="AO803" s="32">
        <f t="shared" si="343"/>
        <v>295.95126788444469</v>
      </c>
      <c r="AP803" s="32">
        <f t="shared" si="344"/>
        <v>452598</v>
      </c>
      <c r="AQ803" s="32">
        <f t="shared" si="345"/>
        <v>44480</v>
      </c>
      <c r="AR803" s="32">
        <f t="shared" si="346"/>
        <v>200300</v>
      </c>
      <c r="AS803" s="32">
        <f t="shared" si="347"/>
        <v>407822</v>
      </c>
      <c r="AT803" s="36">
        <f t="shared" si="348"/>
        <v>452598</v>
      </c>
      <c r="AU803" s="33"/>
      <c r="AV803" s="33">
        <f t="shared" si="349"/>
        <v>1</v>
      </c>
      <c r="AX803">
        <v>452302</v>
      </c>
      <c r="AY803" s="71">
        <f t="shared" si="350"/>
        <v>6.5443000473135204E-4</v>
      </c>
    </row>
    <row r="804" spans="1:51" ht="15" customHeight="1" x14ac:dyDescent="0.25">
      <c r="A804">
        <v>82</v>
      </c>
      <c r="B804">
        <v>1300</v>
      </c>
      <c r="C804" t="s">
        <v>2367</v>
      </c>
      <c r="D804" t="s">
        <v>2368</v>
      </c>
      <c r="E804" s="39" t="s">
        <v>730</v>
      </c>
      <c r="F804" s="32">
        <v>801582</v>
      </c>
      <c r="G804" s="43">
        <v>5360</v>
      </c>
      <c r="H804" s="47">
        <f t="shared" si="325"/>
        <v>3.7291647896927702</v>
      </c>
      <c r="I804">
        <v>112</v>
      </c>
      <c r="J804">
        <v>2326</v>
      </c>
      <c r="K804" s="33">
        <f t="shared" si="324"/>
        <v>4.8151000000000002</v>
      </c>
      <c r="L804" s="33">
        <v>5587</v>
      </c>
      <c r="M804" s="33">
        <v>4864</v>
      </c>
      <c r="N804" s="33">
        <v>4965</v>
      </c>
      <c r="O804" s="33">
        <v>5070</v>
      </c>
      <c r="P804" s="40">
        <v>5279</v>
      </c>
      <c r="Q804" s="43">
        <v>5544</v>
      </c>
      <c r="R804" s="40">
        <f t="shared" si="326"/>
        <v>5587</v>
      </c>
      <c r="S804" s="34">
        <f t="shared" si="327"/>
        <v>4.0599999999999996</v>
      </c>
      <c r="T804" s="43">
        <v>81783300</v>
      </c>
      <c r="U804" s="43">
        <v>599791100</v>
      </c>
      <c r="V804" s="54">
        <f t="shared" si="328"/>
        <v>13.635297</v>
      </c>
      <c r="W804" s="32">
        <v>732</v>
      </c>
      <c r="X804">
        <v>5464</v>
      </c>
      <c r="Y804">
        <f t="shared" si="329"/>
        <v>13.4</v>
      </c>
      <c r="Z804" s="46">
        <v>7792489</v>
      </c>
      <c r="AA804" s="41">
        <v>3021333</v>
      </c>
      <c r="AB804" s="33">
        <f t="shared" si="330"/>
        <v>0.42007800000000001</v>
      </c>
      <c r="AC804" s="33" t="str">
        <f t="shared" si="331"/>
        <v/>
      </c>
      <c r="AD804" s="33" t="str">
        <f t="shared" si="332"/>
        <v/>
      </c>
      <c r="AE804" s="62">
        <f t="shared" si="333"/>
        <v>0</v>
      </c>
      <c r="AF804" s="62">
        <f t="shared" si="334"/>
        <v>828.40065258824984</v>
      </c>
      <c r="AG804" s="62">
        <f t="shared" si="335"/>
        <v>0</v>
      </c>
      <c r="AH804" s="62" t="str">
        <f t="shared" si="336"/>
        <v/>
      </c>
      <c r="AI804" s="33" t="str">
        <f t="shared" si="337"/>
        <v/>
      </c>
      <c r="AJ804" s="33" t="str">
        <f t="shared" si="338"/>
        <v/>
      </c>
      <c r="AK804" s="34">
        <f t="shared" si="339"/>
        <v>828.4</v>
      </c>
      <c r="AL804" s="34">
        <f t="shared" si="340"/>
        <v>882.24</v>
      </c>
      <c r="AM804" s="32">
        <f t="shared" si="341"/>
        <v>1455353</v>
      </c>
      <c r="AN804" s="35">
        <f t="shared" si="342"/>
        <v>5.3758495219872974E-3</v>
      </c>
      <c r="AO804" s="32">
        <f t="shared" si="343"/>
        <v>3514.5745178391576</v>
      </c>
      <c r="AP804" s="32">
        <f t="shared" si="344"/>
        <v>805097</v>
      </c>
      <c r="AQ804" s="32">
        <f t="shared" si="345"/>
        <v>53600</v>
      </c>
      <c r="AR804" s="32">
        <f t="shared" si="346"/>
        <v>151066.65</v>
      </c>
      <c r="AS804" s="32">
        <f t="shared" si="347"/>
        <v>747982</v>
      </c>
      <c r="AT804" s="36">
        <f t="shared" si="348"/>
        <v>805097</v>
      </c>
      <c r="AU804" s="33"/>
      <c r="AV804" s="33">
        <f t="shared" si="349"/>
        <v>1</v>
      </c>
      <c r="AX804">
        <v>801582</v>
      </c>
      <c r="AY804" s="71">
        <f t="shared" si="350"/>
        <v>4.3850785072519095E-3</v>
      </c>
    </row>
    <row r="805" spans="1:51" ht="15" customHeight="1" x14ac:dyDescent="0.25">
      <c r="A805">
        <v>82</v>
      </c>
      <c r="B805">
        <v>1400</v>
      </c>
      <c r="C805" t="s">
        <v>1781</v>
      </c>
      <c r="D805" t="s">
        <v>1782</v>
      </c>
      <c r="E805" s="39" t="s">
        <v>438</v>
      </c>
      <c r="F805" s="32">
        <v>85419</v>
      </c>
      <c r="G805" s="43">
        <v>798</v>
      </c>
      <c r="H805" s="47">
        <f t="shared" si="325"/>
        <v>2.9020028913507296</v>
      </c>
      <c r="I805">
        <v>3</v>
      </c>
      <c r="J805">
        <v>326</v>
      </c>
      <c r="K805" s="33">
        <f t="shared" si="324"/>
        <v>0.92020000000000002</v>
      </c>
      <c r="L805" s="33">
        <v>671</v>
      </c>
      <c r="M805" s="33">
        <v>679</v>
      </c>
      <c r="N805" s="33">
        <v>685</v>
      </c>
      <c r="O805" s="33">
        <v>700</v>
      </c>
      <c r="P805" s="42">
        <v>686</v>
      </c>
      <c r="Q805" s="43">
        <v>843</v>
      </c>
      <c r="R805" s="40">
        <f t="shared" si="326"/>
        <v>843</v>
      </c>
      <c r="S805" s="34">
        <f t="shared" si="327"/>
        <v>5.34</v>
      </c>
      <c r="T805" s="43">
        <v>12106900</v>
      </c>
      <c r="U805" s="43">
        <v>12322500</v>
      </c>
      <c r="V805" s="54">
        <f t="shared" si="328"/>
        <v>98.250354999999999</v>
      </c>
      <c r="W805" s="32">
        <v>74</v>
      </c>
      <c r="X805">
        <v>802</v>
      </c>
      <c r="Y805">
        <f t="shared" si="329"/>
        <v>9.23</v>
      </c>
      <c r="Z805" s="46">
        <v>2452778</v>
      </c>
      <c r="AA805" s="41">
        <v>1175154</v>
      </c>
      <c r="AB805" s="33">
        <f t="shared" si="330"/>
        <v>0.42007800000000001</v>
      </c>
      <c r="AC805" s="33" t="str">
        <f t="shared" si="331"/>
        <v/>
      </c>
      <c r="AD805" s="33" t="str">
        <f t="shared" si="332"/>
        <v/>
      </c>
      <c r="AE805" s="62">
        <f t="shared" si="333"/>
        <v>837.47269263287512</v>
      </c>
      <c r="AF805" s="62">
        <f t="shared" si="334"/>
        <v>0</v>
      </c>
      <c r="AG805" s="62">
        <f t="shared" si="335"/>
        <v>0</v>
      </c>
      <c r="AH805" s="62" t="str">
        <f t="shared" si="336"/>
        <v/>
      </c>
      <c r="AI805" s="33" t="str">
        <f t="shared" si="337"/>
        <v/>
      </c>
      <c r="AJ805" s="33" t="str">
        <f t="shared" si="338"/>
        <v/>
      </c>
      <c r="AK805" s="34">
        <f t="shared" si="339"/>
        <v>837.47</v>
      </c>
      <c r="AL805" s="34">
        <f t="shared" si="340"/>
        <v>891.9</v>
      </c>
      <c r="AM805" s="32">
        <f t="shared" si="341"/>
        <v>0</v>
      </c>
      <c r="AN805" s="35">
        <f t="shared" si="342"/>
        <v>5.3758495219872974E-3</v>
      </c>
      <c r="AO805" s="32">
        <f t="shared" si="343"/>
        <v>-459.19969031863297</v>
      </c>
      <c r="AP805" s="32">
        <f t="shared" si="344"/>
        <v>0</v>
      </c>
      <c r="AQ805" s="32">
        <f t="shared" si="345"/>
        <v>7980</v>
      </c>
      <c r="AR805" s="32">
        <f t="shared" si="346"/>
        <v>58757.700000000004</v>
      </c>
      <c r="AS805" s="32">
        <f t="shared" si="347"/>
        <v>77439</v>
      </c>
      <c r="AT805" s="36">
        <f t="shared" si="348"/>
        <v>77439</v>
      </c>
      <c r="AU805" s="33"/>
      <c r="AV805" s="33">
        <f t="shared" si="349"/>
        <v>1</v>
      </c>
      <c r="AX805">
        <v>85419</v>
      </c>
      <c r="AY805" s="71">
        <f t="shared" si="350"/>
        <v>-9.342183823271169E-2</v>
      </c>
    </row>
    <row r="806" spans="1:51" ht="15" customHeight="1" x14ac:dyDescent="0.25">
      <c r="A806">
        <v>82</v>
      </c>
      <c r="B806">
        <v>1500</v>
      </c>
      <c r="C806" t="s">
        <v>2391</v>
      </c>
      <c r="D806" t="s">
        <v>2392</v>
      </c>
      <c r="E806" s="39" t="s">
        <v>742</v>
      </c>
      <c r="F806" s="32">
        <v>1264297</v>
      </c>
      <c r="G806" s="43">
        <v>19460</v>
      </c>
      <c r="H806" s="47">
        <f t="shared" si="325"/>
        <v>4.2891428359323331</v>
      </c>
      <c r="I806">
        <v>2208</v>
      </c>
      <c r="J806">
        <v>8446</v>
      </c>
      <c r="K806" s="33">
        <f t="shared" si="324"/>
        <v>26.142599999999998</v>
      </c>
      <c r="L806" s="33">
        <v>10191</v>
      </c>
      <c r="M806" s="33">
        <v>12290</v>
      </c>
      <c r="N806" s="33">
        <v>13882</v>
      </c>
      <c r="O806" s="33">
        <v>15143</v>
      </c>
      <c r="P806" s="40">
        <v>18225</v>
      </c>
      <c r="Q806" s="43">
        <v>19394</v>
      </c>
      <c r="R806" s="40">
        <f t="shared" si="326"/>
        <v>19394</v>
      </c>
      <c r="S806" s="34">
        <f t="shared" si="327"/>
        <v>0</v>
      </c>
      <c r="T806" s="43">
        <v>480218400</v>
      </c>
      <c r="U806" s="43">
        <v>3788015400</v>
      </c>
      <c r="V806" s="54">
        <f t="shared" si="328"/>
        <v>12.677308999999999</v>
      </c>
      <c r="W806" s="32">
        <v>3886</v>
      </c>
      <c r="X806">
        <v>19323</v>
      </c>
      <c r="Y806">
        <f t="shared" si="329"/>
        <v>20.11</v>
      </c>
      <c r="Z806" s="46">
        <v>40524139</v>
      </c>
      <c r="AA806" s="41">
        <v>20202982</v>
      </c>
      <c r="AB806" s="33">
        <f t="shared" si="330"/>
        <v>0.42007800000000001</v>
      </c>
      <c r="AC806" s="33" t="str">
        <f t="shared" si="331"/>
        <v/>
      </c>
      <c r="AD806" s="33" t="str">
        <f t="shared" si="332"/>
        <v/>
      </c>
      <c r="AE806" s="62">
        <f t="shared" si="333"/>
        <v>0</v>
      </c>
      <c r="AF806" s="62">
        <f t="shared" si="334"/>
        <v>0</v>
      </c>
      <c r="AG806" s="62">
        <f t="shared" si="335"/>
        <v>943.91567297664983</v>
      </c>
      <c r="AH806" s="62" t="str">
        <f t="shared" si="336"/>
        <v/>
      </c>
      <c r="AI806" s="33" t="str">
        <f t="shared" si="337"/>
        <v/>
      </c>
      <c r="AJ806" s="33" t="str">
        <f t="shared" si="338"/>
        <v/>
      </c>
      <c r="AK806" s="34">
        <f t="shared" si="339"/>
        <v>943.92</v>
      </c>
      <c r="AL806" s="34">
        <f t="shared" si="340"/>
        <v>1005.27</v>
      </c>
      <c r="AM806" s="32">
        <f t="shared" si="341"/>
        <v>2539255</v>
      </c>
      <c r="AN806" s="35">
        <f t="shared" si="342"/>
        <v>5.3758495219872974E-3</v>
      </c>
      <c r="AO806" s="32">
        <f t="shared" si="343"/>
        <v>6853.9823548538807</v>
      </c>
      <c r="AP806" s="32">
        <f t="shared" si="344"/>
        <v>1271151</v>
      </c>
      <c r="AQ806" s="32">
        <f t="shared" si="345"/>
        <v>194600</v>
      </c>
      <c r="AR806" s="32">
        <f t="shared" si="346"/>
        <v>1010149.1000000001</v>
      </c>
      <c r="AS806" s="32">
        <f t="shared" si="347"/>
        <v>1069697</v>
      </c>
      <c r="AT806" s="36">
        <f t="shared" si="348"/>
        <v>1271151</v>
      </c>
      <c r="AU806" s="33"/>
      <c r="AV806" s="33">
        <f t="shared" si="349"/>
        <v>1</v>
      </c>
      <c r="AX806">
        <v>1264297</v>
      </c>
      <c r="AY806" s="71">
        <f t="shared" si="350"/>
        <v>5.4211945452690312E-3</v>
      </c>
    </row>
    <row r="807" spans="1:51" ht="15" customHeight="1" x14ac:dyDescent="0.25">
      <c r="A807">
        <v>82</v>
      </c>
      <c r="B807">
        <v>1600</v>
      </c>
      <c r="C807" t="s">
        <v>2555</v>
      </c>
      <c r="D807" t="s">
        <v>2556</v>
      </c>
      <c r="E807" s="39" t="s">
        <v>824</v>
      </c>
      <c r="F807" s="32">
        <v>77996</v>
      </c>
      <c r="G807" s="43">
        <v>516</v>
      </c>
      <c r="H807" s="47">
        <f t="shared" si="325"/>
        <v>2.7126497016272113</v>
      </c>
      <c r="I807">
        <v>86</v>
      </c>
      <c r="J807">
        <v>229</v>
      </c>
      <c r="K807" s="33">
        <f t="shared" si="324"/>
        <v>37.554600000000001</v>
      </c>
      <c r="L807" s="33">
        <v>697</v>
      </c>
      <c r="M807" s="33">
        <v>654</v>
      </c>
      <c r="N807" s="33">
        <v>584</v>
      </c>
      <c r="O807" s="33">
        <v>549</v>
      </c>
      <c r="P807" s="42">
        <v>507</v>
      </c>
      <c r="Q807" s="43">
        <v>515</v>
      </c>
      <c r="R807" s="40">
        <f t="shared" si="326"/>
        <v>697</v>
      </c>
      <c r="S807" s="34">
        <f t="shared" si="327"/>
        <v>25.97</v>
      </c>
      <c r="T807" s="43">
        <v>8384000</v>
      </c>
      <c r="U807" s="43">
        <v>70550600</v>
      </c>
      <c r="V807" s="54">
        <f t="shared" si="328"/>
        <v>11.883668999999999</v>
      </c>
      <c r="W807" s="32">
        <v>63</v>
      </c>
      <c r="X807">
        <v>466</v>
      </c>
      <c r="Y807">
        <f t="shared" si="329"/>
        <v>13.52</v>
      </c>
      <c r="Z807" s="46">
        <v>868279</v>
      </c>
      <c r="AA807" s="41">
        <v>394343</v>
      </c>
      <c r="AB807" s="33">
        <f t="shared" si="330"/>
        <v>0.42007800000000001</v>
      </c>
      <c r="AC807" s="33" t="str">
        <f t="shared" si="331"/>
        <v/>
      </c>
      <c r="AD807" s="33" t="str">
        <f t="shared" si="332"/>
        <v/>
      </c>
      <c r="AE807" s="62">
        <f t="shared" si="333"/>
        <v>795.64892814631355</v>
      </c>
      <c r="AF807" s="62">
        <f t="shared" si="334"/>
        <v>0</v>
      </c>
      <c r="AG807" s="62">
        <f t="shared" si="335"/>
        <v>0</v>
      </c>
      <c r="AH807" s="62" t="str">
        <f t="shared" si="336"/>
        <v/>
      </c>
      <c r="AI807" s="33" t="str">
        <f t="shared" si="337"/>
        <v/>
      </c>
      <c r="AJ807" s="33" t="str">
        <f t="shared" si="338"/>
        <v/>
      </c>
      <c r="AK807" s="34">
        <f t="shared" si="339"/>
        <v>795.65</v>
      </c>
      <c r="AL807" s="34">
        <f t="shared" si="340"/>
        <v>847.36</v>
      </c>
      <c r="AM807" s="32">
        <f t="shared" si="341"/>
        <v>72493</v>
      </c>
      <c r="AN807" s="35">
        <f t="shared" si="342"/>
        <v>5.3758495219872974E-3</v>
      </c>
      <c r="AO807" s="32">
        <f t="shared" si="343"/>
        <v>-29.583299919496099</v>
      </c>
      <c r="AP807" s="32">
        <f t="shared" si="344"/>
        <v>72493</v>
      </c>
      <c r="AQ807" s="32">
        <f t="shared" si="345"/>
        <v>5160</v>
      </c>
      <c r="AR807" s="32">
        <f t="shared" si="346"/>
        <v>19717.150000000001</v>
      </c>
      <c r="AS807" s="32">
        <f t="shared" si="347"/>
        <v>72836</v>
      </c>
      <c r="AT807" s="36">
        <f t="shared" si="348"/>
        <v>72836</v>
      </c>
      <c r="AU807" s="33"/>
      <c r="AV807" s="33">
        <f t="shared" si="349"/>
        <v>1</v>
      </c>
      <c r="AX807">
        <v>77996</v>
      </c>
      <c r="AY807" s="71">
        <f t="shared" si="350"/>
        <v>-6.6157238832760659E-2</v>
      </c>
    </row>
    <row r="808" spans="1:51" ht="15" customHeight="1" x14ac:dyDescent="0.25">
      <c r="A808">
        <v>82</v>
      </c>
      <c r="B808">
        <v>1700</v>
      </c>
      <c r="C808" t="s">
        <v>2069</v>
      </c>
      <c r="D808" t="s">
        <v>2070</v>
      </c>
      <c r="E808" s="39" t="s">
        <v>582</v>
      </c>
      <c r="F808" s="32">
        <v>62985</v>
      </c>
      <c r="G808" s="43">
        <v>4782</v>
      </c>
      <c r="H808" s="47">
        <f t="shared" si="325"/>
        <v>3.6796095717797561</v>
      </c>
      <c r="I808">
        <v>290</v>
      </c>
      <c r="J808">
        <v>2428</v>
      </c>
      <c r="K808" s="33">
        <f t="shared" si="324"/>
        <v>11.944000000000001</v>
      </c>
      <c r="L808" s="33">
        <v>1238</v>
      </c>
      <c r="M808" s="33">
        <v>2591</v>
      </c>
      <c r="N808" s="33">
        <v>3486</v>
      </c>
      <c r="O808" s="33">
        <v>3957</v>
      </c>
      <c r="P808" s="40">
        <v>4339</v>
      </c>
      <c r="Q808" s="43">
        <v>4849</v>
      </c>
      <c r="R808" s="40">
        <f t="shared" si="326"/>
        <v>4849</v>
      </c>
      <c r="S808" s="34">
        <f t="shared" si="327"/>
        <v>1.38</v>
      </c>
      <c r="T808" s="43">
        <v>537920400</v>
      </c>
      <c r="U808" s="43">
        <v>1157730700</v>
      </c>
      <c r="V808" s="54">
        <f t="shared" si="328"/>
        <v>46.463343999999999</v>
      </c>
      <c r="W808" s="32">
        <v>1494</v>
      </c>
      <c r="X808">
        <v>4782</v>
      </c>
      <c r="Y808">
        <f t="shared" si="329"/>
        <v>31.24</v>
      </c>
      <c r="Z808" s="46">
        <v>14226363</v>
      </c>
      <c r="AA808" s="41">
        <v>7192930</v>
      </c>
      <c r="AB808" s="33">
        <f t="shared" si="330"/>
        <v>0.42007800000000001</v>
      </c>
      <c r="AC808" s="33" t="str">
        <f t="shared" si="331"/>
        <v/>
      </c>
      <c r="AD808" s="33" t="str">
        <f t="shared" si="332"/>
        <v/>
      </c>
      <c r="AE808" s="62">
        <f t="shared" si="333"/>
        <v>0</v>
      </c>
      <c r="AF808" s="62">
        <f t="shared" si="334"/>
        <v>1181.383664404</v>
      </c>
      <c r="AG808" s="62">
        <f t="shared" si="335"/>
        <v>0</v>
      </c>
      <c r="AH808" s="62" t="str">
        <f t="shared" si="336"/>
        <v/>
      </c>
      <c r="AI808" s="33" t="str">
        <f t="shared" si="337"/>
        <v/>
      </c>
      <c r="AJ808" s="33" t="str">
        <f t="shared" si="338"/>
        <v/>
      </c>
      <c r="AK808" s="34">
        <f t="shared" si="339"/>
        <v>1181.3800000000001</v>
      </c>
      <c r="AL808" s="34">
        <f t="shared" si="340"/>
        <v>1258.1600000000001</v>
      </c>
      <c r="AM808" s="32">
        <f t="shared" si="341"/>
        <v>40339</v>
      </c>
      <c r="AN808" s="35">
        <f t="shared" si="342"/>
        <v>5.3758495219872974E-3</v>
      </c>
      <c r="AO808" s="32">
        <f t="shared" si="343"/>
        <v>-121.74148827492434</v>
      </c>
      <c r="AP808" s="32">
        <f t="shared" si="344"/>
        <v>40339</v>
      </c>
      <c r="AQ808" s="32">
        <f t="shared" si="345"/>
        <v>47820</v>
      </c>
      <c r="AR808" s="32">
        <f t="shared" si="346"/>
        <v>359646.5</v>
      </c>
      <c r="AS808" s="32">
        <f t="shared" si="347"/>
        <v>15165</v>
      </c>
      <c r="AT808" s="36">
        <f t="shared" si="348"/>
        <v>40339</v>
      </c>
      <c r="AU808" s="33"/>
      <c r="AV808" s="33">
        <f t="shared" si="349"/>
        <v>1</v>
      </c>
      <c r="AX808">
        <v>62985</v>
      </c>
      <c r="AY808" s="71">
        <f t="shared" si="350"/>
        <v>-0.35954592363261095</v>
      </c>
    </row>
    <row r="809" spans="1:51" ht="15" customHeight="1" x14ac:dyDescent="0.25">
      <c r="A809">
        <v>82</v>
      </c>
      <c r="B809">
        <v>1800</v>
      </c>
      <c r="C809" t="s">
        <v>2361</v>
      </c>
      <c r="D809" t="s">
        <v>2362</v>
      </c>
      <c r="E809" s="39" t="s">
        <v>727</v>
      </c>
      <c r="F809" s="32">
        <v>0</v>
      </c>
      <c r="G809" s="43">
        <v>342</v>
      </c>
      <c r="H809" s="47">
        <f t="shared" si="325"/>
        <v>2.5340261060561349</v>
      </c>
      <c r="I809">
        <v>25</v>
      </c>
      <c r="J809">
        <v>189</v>
      </c>
      <c r="K809" s="33">
        <f t="shared" si="324"/>
        <v>13.227500000000001</v>
      </c>
      <c r="L809" s="33">
        <v>319</v>
      </c>
      <c r="M809" s="33">
        <v>348</v>
      </c>
      <c r="N809" s="33">
        <v>339</v>
      </c>
      <c r="O809" s="33">
        <v>344</v>
      </c>
      <c r="P809" s="42">
        <v>368</v>
      </c>
      <c r="Q809" s="43">
        <v>353</v>
      </c>
      <c r="R809" s="40">
        <f t="shared" si="326"/>
        <v>368</v>
      </c>
      <c r="S809" s="34">
        <f t="shared" si="327"/>
        <v>7.07</v>
      </c>
      <c r="T809" s="43">
        <v>196400</v>
      </c>
      <c r="U809" s="43">
        <v>112917000</v>
      </c>
      <c r="V809" s="54">
        <f t="shared" si="328"/>
        <v>0.173933</v>
      </c>
      <c r="W809" s="32">
        <v>105</v>
      </c>
      <c r="X809">
        <v>484</v>
      </c>
      <c r="Y809">
        <f t="shared" si="329"/>
        <v>21.69</v>
      </c>
      <c r="Z809" s="46">
        <v>1372853</v>
      </c>
      <c r="AA809" s="41">
        <v>247195</v>
      </c>
      <c r="AB809" s="33">
        <f t="shared" si="330"/>
        <v>0.42007800000000001</v>
      </c>
      <c r="AC809" s="33" t="str">
        <f t="shared" si="331"/>
        <v/>
      </c>
      <c r="AD809" s="33" t="str">
        <f t="shared" si="332"/>
        <v/>
      </c>
      <c r="AE809" s="62">
        <f t="shared" si="333"/>
        <v>756.19508422736089</v>
      </c>
      <c r="AF809" s="62">
        <f t="shared" si="334"/>
        <v>0</v>
      </c>
      <c r="AG809" s="62">
        <f t="shared" si="335"/>
        <v>0</v>
      </c>
      <c r="AH809" s="62" t="str">
        <f t="shared" si="336"/>
        <v/>
      </c>
      <c r="AI809" s="33" t="str">
        <f t="shared" si="337"/>
        <v/>
      </c>
      <c r="AJ809" s="33" t="str">
        <f t="shared" si="338"/>
        <v/>
      </c>
      <c r="AK809" s="34">
        <f t="shared" si="339"/>
        <v>756.2</v>
      </c>
      <c r="AL809" s="34">
        <f t="shared" si="340"/>
        <v>805.35</v>
      </c>
      <c r="AM809" s="32">
        <f t="shared" si="341"/>
        <v>0</v>
      </c>
      <c r="AN809" s="35">
        <f t="shared" si="342"/>
        <v>5.3758495219872974E-3</v>
      </c>
      <c r="AO809" s="32">
        <f t="shared" si="343"/>
        <v>0</v>
      </c>
      <c r="AP809" s="32">
        <f t="shared" si="344"/>
        <v>0</v>
      </c>
      <c r="AQ809" s="32">
        <f t="shared" si="345"/>
        <v>3420</v>
      </c>
      <c r="AR809" s="32">
        <f t="shared" si="346"/>
        <v>12359.75</v>
      </c>
      <c r="AS809" s="32">
        <f t="shared" si="347"/>
        <v>-3420</v>
      </c>
      <c r="AT809" s="36">
        <f t="shared" si="348"/>
        <v>0</v>
      </c>
      <c r="AU809" s="33"/>
      <c r="AV809" s="33">
        <f t="shared" si="349"/>
        <v>0</v>
      </c>
      <c r="AX809">
        <v>0</v>
      </c>
      <c r="AY809" s="71" t="e">
        <f t="shared" si="350"/>
        <v>#DIV/0!</v>
      </c>
    </row>
    <row r="810" spans="1:51" ht="15" customHeight="1" x14ac:dyDescent="0.25">
      <c r="A810">
        <v>82</v>
      </c>
      <c r="B810">
        <v>1900</v>
      </c>
      <c r="C810" t="s">
        <v>1771</v>
      </c>
      <c r="D810" t="s">
        <v>1772</v>
      </c>
      <c r="E810" s="39" t="s">
        <v>433</v>
      </c>
      <c r="F810" s="32">
        <v>39516</v>
      </c>
      <c r="G810" s="43">
        <v>1642</v>
      </c>
      <c r="H810" s="47">
        <f t="shared" si="325"/>
        <v>3.215373152783422</v>
      </c>
      <c r="I810">
        <v>100</v>
      </c>
      <c r="J810">
        <v>743</v>
      </c>
      <c r="K810" s="33">
        <f t="shared" si="324"/>
        <v>13.459</v>
      </c>
      <c r="L810" s="33">
        <v>962</v>
      </c>
      <c r="M810" s="33">
        <v>1812</v>
      </c>
      <c r="N810" s="33">
        <v>2000</v>
      </c>
      <c r="O810" s="33">
        <v>1917</v>
      </c>
      <c r="P810" s="40">
        <v>1796</v>
      </c>
      <c r="Q810" s="43">
        <v>1710</v>
      </c>
      <c r="R810" s="40">
        <f t="shared" si="326"/>
        <v>2000</v>
      </c>
      <c r="S810" s="34">
        <f t="shared" si="327"/>
        <v>17.899999999999999</v>
      </c>
      <c r="T810" s="43">
        <v>19018700</v>
      </c>
      <c r="U810" s="43">
        <v>346381200</v>
      </c>
      <c r="V810" s="54">
        <f t="shared" si="328"/>
        <v>5.490685</v>
      </c>
      <c r="W810" s="32">
        <v>356</v>
      </c>
      <c r="X810">
        <v>1510</v>
      </c>
      <c r="Y810">
        <f t="shared" si="329"/>
        <v>23.58</v>
      </c>
      <c r="Z810" s="46">
        <v>3762386</v>
      </c>
      <c r="AA810" s="41">
        <v>1153850</v>
      </c>
      <c r="AB810" s="33">
        <f t="shared" si="330"/>
        <v>0.42007800000000001</v>
      </c>
      <c r="AC810" s="33" t="str">
        <f t="shared" si="331"/>
        <v/>
      </c>
      <c r="AD810" s="33" t="str">
        <f t="shared" si="332"/>
        <v/>
      </c>
      <c r="AE810" s="62">
        <f t="shared" si="333"/>
        <v>906.68897586734386</v>
      </c>
      <c r="AF810" s="62">
        <f t="shared" si="334"/>
        <v>0</v>
      </c>
      <c r="AG810" s="62">
        <f t="shared" si="335"/>
        <v>0</v>
      </c>
      <c r="AH810" s="62" t="str">
        <f t="shared" si="336"/>
        <v/>
      </c>
      <c r="AI810" s="33" t="str">
        <f t="shared" si="337"/>
        <v/>
      </c>
      <c r="AJ810" s="33" t="str">
        <f t="shared" si="338"/>
        <v/>
      </c>
      <c r="AK810" s="34">
        <f t="shared" si="339"/>
        <v>906.69</v>
      </c>
      <c r="AL810" s="34">
        <f t="shared" si="340"/>
        <v>965.62</v>
      </c>
      <c r="AM810" s="32">
        <f t="shared" si="341"/>
        <v>5052</v>
      </c>
      <c r="AN810" s="35">
        <f t="shared" si="342"/>
        <v>5.3758495219872974E-3</v>
      </c>
      <c r="AO810" s="32">
        <f t="shared" si="343"/>
        <v>-185.27327792577023</v>
      </c>
      <c r="AP810" s="32">
        <f t="shared" si="344"/>
        <v>5052</v>
      </c>
      <c r="AQ810" s="32">
        <f t="shared" si="345"/>
        <v>16420</v>
      </c>
      <c r="AR810" s="32">
        <f t="shared" si="346"/>
        <v>57692.5</v>
      </c>
      <c r="AS810" s="32">
        <f t="shared" si="347"/>
        <v>23096</v>
      </c>
      <c r="AT810" s="36">
        <f t="shared" si="348"/>
        <v>23096</v>
      </c>
      <c r="AU810" s="33"/>
      <c r="AV810" s="33">
        <f t="shared" si="349"/>
        <v>1</v>
      </c>
      <c r="AX810">
        <v>39516</v>
      </c>
      <c r="AY810" s="71">
        <f t="shared" si="350"/>
        <v>-0.41552788743799979</v>
      </c>
    </row>
    <row r="811" spans="1:51" ht="15" customHeight="1" x14ac:dyDescent="0.25">
      <c r="A811">
        <v>82</v>
      </c>
      <c r="B811">
        <v>2000</v>
      </c>
      <c r="C811" t="s">
        <v>1765</v>
      </c>
      <c r="D811" t="s">
        <v>1766</v>
      </c>
      <c r="E811" s="39" t="s">
        <v>430</v>
      </c>
      <c r="F811" s="32">
        <v>119460</v>
      </c>
      <c r="G811" s="43">
        <v>1051</v>
      </c>
      <c r="H811" s="47">
        <f t="shared" si="325"/>
        <v>3.0216027160282422</v>
      </c>
      <c r="I811">
        <v>58</v>
      </c>
      <c r="J811">
        <v>531</v>
      </c>
      <c r="K811" s="33">
        <f t="shared" si="324"/>
        <v>10.922800000000001</v>
      </c>
      <c r="L811" s="33">
        <v>1111</v>
      </c>
      <c r="M811" s="33">
        <v>1176</v>
      </c>
      <c r="N811" s="33">
        <v>1078</v>
      </c>
      <c r="O811" s="33">
        <v>1140</v>
      </c>
      <c r="P811" s="40">
        <v>1051</v>
      </c>
      <c r="Q811" s="43">
        <v>1043</v>
      </c>
      <c r="R811" s="40">
        <f t="shared" si="326"/>
        <v>1176</v>
      </c>
      <c r="S811" s="34">
        <f t="shared" si="327"/>
        <v>10.63</v>
      </c>
      <c r="T811" s="43">
        <v>3402100</v>
      </c>
      <c r="U811" s="43">
        <v>175506800</v>
      </c>
      <c r="V811" s="54">
        <f t="shared" si="328"/>
        <v>1.9384429999999999</v>
      </c>
      <c r="W811" s="32">
        <v>299</v>
      </c>
      <c r="X811">
        <v>1106</v>
      </c>
      <c r="Y811">
        <f t="shared" si="329"/>
        <v>27.03</v>
      </c>
      <c r="Z811" s="46">
        <v>1893277</v>
      </c>
      <c r="AA811" s="41">
        <v>640715</v>
      </c>
      <c r="AB811" s="33">
        <f t="shared" si="330"/>
        <v>0.42007800000000001</v>
      </c>
      <c r="AC811" s="33" t="str">
        <f t="shared" si="331"/>
        <v/>
      </c>
      <c r="AD811" s="33" t="str">
        <f t="shared" si="332"/>
        <v/>
      </c>
      <c r="AE811" s="62">
        <f t="shared" si="333"/>
        <v>863.88954310817007</v>
      </c>
      <c r="AF811" s="62">
        <f t="shared" si="334"/>
        <v>0</v>
      </c>
      <c r="AG811" s="62">
        <f t="shared" si="335"/>
        <v>0</v>
      </c>
      <c r="AH811" s="62" t="str">
        <f t="shared" si="336"/>
        <v/>
      </c>
      <c r="AI811" s="33" t="str">
        <f t="shared" si="337"/>
        <v/>
      </c>
      <c r="AJ811" s="33" t="str">
        <f t="shared" si="338"/>
        <v/>
      </c>
      <c r="AK811" s="34">
        <f t="shared" si="339"/>
        <v>863.89</v>
      </c>
      <c r="AL811" s="34">
        <f t="shared" si="340"/>
        <v>920.04</v>
      </c>
      <c r="AM811" s="32">
        <f t="shared" si="341"/>
        <v>171638</v>
      </c>
      <c r="AN811" s="35">
        <f t="shared" si="342"/>
        <v>5.3758495219872974E-3</v>
      </c>
      <c r="AO811" s="32">
        <f t="shared" si="343"/>
        <v>280.50107635825321</v>
      </c>
      <c r="AP811" s="32">
        <f t="shared" si="344"/>
        <v>119741</v>
      </c>
      <c r="AQ811" s="32">
        <f t="shared" si="345"/>
        <v>10510</v>
      </c>
      <c r="AR811" s="32">
        <f t="shared" si="346"/>
        <v>32035.75</v>
      </c>
      <c r="AS811" s="32">
        <f t="shared" si="347"/>
        <v>108950</v>
      </c>
      <c r="AT811" s="36">
        <f t="shared" si="348"/>
        <v>119741</v>
      </c>
      <c r="AU811" s="33"/>
      <c r="AV811" s="33">
        <f t="shared" si="349"/>
        <v>1</v>
      </c>
      <c r="AX811">
        <v>119460</v>
      </c>
      <c r="AY811" s="71">
        <f t="shared" si="350"/>
        <v>2.3522517997656119E-3</v>
      </c>
    </row>
    <row r="812" spans="1:51" ht="15" customHeight="1" x14ac:dyDescent="0.25">
      <c r="A812">
        <v>82</v>
      </c>
      <c r="B812">
        <v>2100</v>
      </c>
      <c r="C812" t="s">
        <v>2147</v>
      </c>
      <c r="D812" t="s">
        <v>2148</v>
      </c>
      <c r="E812" s="39" t="s">
        <v>621</v>
      </c>
      <c r="F812" s="32">
        <v>0</v>
      </c>
      <c r="G812" s="43">
        <v>379</v>
      </c>
      <c r="H812" s="47">
        <f t="shared" si="325"/>
        <v>2.5786392099680722</v>
      </c>
      <c r="I812">
        <v>3</v>
      </c>
      <c r="J812">
        <v>152</v>
      </c>
      <c r="K812" s="33">
        <f t="shared" si="324"/>
        <v>1.9737</v>
      </c>
      <c r="L812" s="33">
        <v>138</v>
      </c>
      <c r="M812" s="33">
        <v>267</v>
      </c>
      <c r="N812" s="33">
        <v>436</v>
      </c>
      <c r="O812" s="33">
        <v>421</v>
      </c>
      <c r="P812" s="42">
        <v>408</v>
      </c>
      <c r="Q812" s="43">
        <v>377</v>
      </c>
      <c r="R812" s="40">
        <f t="shared" si="326"/>
        <v>436</v>
      </c>
      <c r="S812" s="34">
        <f t="shared" si="327"/>
        <v>13.07</v>
      </c>
      <c r="T812" s="43">
        <v>1706900</v>
      </c>
      <c r="U812" s="43">
        <v>84059100</v>
      </c>
      <c r="V812" s="54">
        <f t="shared" si="328"/>
        <v>2.0305949999999999</v>
      </c>
      <c r="W812" s="32">
        <v>75</v>
      </c>
      <c r="X812">
        <v>412</v>
      </c>
      <c r="Y812">
        <f t="shared" si="329"/>
        <v>18.2</v>
      </c>
      <c r="Z812" s="46">
        <v>969700</v>
      </c>
      <c r="AA812" s="41">
        <v>72800</v>
      </c>
      <c r="AB812" s="33">
        <f t="shared" si="330"/>
        <v>0.42007800000000001</v>
      </c>
      <c r="AC812" s="33" t="str">
        <f t="shared" si="331"/>
        <v/>
      </c>
      <c r="AD812" s="33" t="str">
        <f t="shared" si="332"/>
        <v/>
      </c>
      <c r="AE812" s="62">
        <f t="shared" si="333"/>
        <v>766.04909278011792</v>
      </c>
      <c r="AF812" s="62">
        <f t="shared" si="334"/>
        <v>0</v>
      </c>
      <c r="AG812" s="62">
        <f t="shared" si="335"/>
        <v>0</v>
      </c>
      <c r="AH812" s="62" t="str">
        <f t="shared" si="336"/>
        <v/>
      </c>
      <c r="AI812" s="33" t="str">
        <f t="shared" si="337"/>
        <v/>
      </c>
      <c r="AJ812" s="33" t="str">
        <f t="shared" si="338"/>
        <v/>
      </c>
      <c r="AK812" s="34">
        <f t="shared" si="339"/>
        <v>766.05</v>
      </c>
      <c r="AL812" s="34">
        <f t="shared" si="340"/>
        <v>815.84</v>
      </c>
      <c r="AM812" s="32">
        <f t="shared" si="341"/>
        <v>0</v>
      </c>
      <c r="AN812" s="35">
        <f t="shared" si="342"/>
        <v>5.3758495219872974E-3</v>
      </c>
      <c r="AO812" s="32">
        <f t="shared" si="343"/>
        <v>0</v>
      </c>
      <c r="AP812" s="32">
        <f t="shared" si="344"/>
        <v>0</v>
      </c>
      <c r="AQ812" s="32">
        <f t="shared" si="345"/>
        <v>3790</v>
      </c>
      <c r="AR812" s="32">
        <f t="shared" si="346"/>
        <v>3640</v>
      </c>
      <c r="AS812" s="32">
        <f t="shared" si="347"/>
        <v>-3640</v>
      </c>
      <c r="AT812" s="36">
        <f t="shared" si="348"/>
        <v>0</v>
      </c>
      <c r="AU812" s="33"/>
      <c r="AV812" s="33">
        <f t="shared" si="349"/>
        <v>0</v>
      </c>
      <c r="AX812">
        <v>0</v>
      </c>
      <c r="AY812" s="71" t="e">
        <f t="shared" si="350"/>
        <v>#DIV/0!</v>
      </c>
    </row>
    <row r="813" spans="1:51" ht="15" customHeight="1" x14ac:dyDescent="0.25">
      <c r="A813">
        <v>82</v>
      </c>
      <c r="B813">
        <v>2200</v>
      </c>
      <c r="C813" t="s">
        <v>1241</v>
      </c>
      <c r="D813" t="s">
        <v>1242</v>
      </c>
      <c r="E813" s="39" t="s">
        <v>170</v>
      </c>
      <c r="F813" s="32">
        <v>0</v>
      </c>
      <c r="G813" s="43">
        <v>43690</v>
      </c>
      <c r="H813" s="47">
        <f t="shared" si="325"/>
        <v>4.6403820447095683</v>
      </c>
      <c r="I813">
        <v>144</v>
      </c>
      <c r="J813">
        <v>14038</v>
      </c>
      <c r="K813" s="33">
        <f t="shared" si="324"/>
        <v>1.0258</v>
      </c>
      <c r="L813" s="33">
        <v>13419</v>
      </c>
      <c r="M813" s="33">
        <v>18994</v>
      </c>
      <c r="N813" s="33">
        <v>22935</v>
      </c>
      <c r="O813" s="33">
        <v>30582</v>
      </c>
      <c r="P813" s="40">
        <v>34589</v>
      </c>
      <c r="Q813" s="43">
        <v>38839</v>
      </c>
      <c r="R813" s="40">
        <f t="shared" si="326"/>
        <v>38839</v>
      </c>
      <c r="S813" s="34">
        <f t="shared" si="327"/>
        <v>0</v>
      </c>
      <c r="T813" s="43">
        <v>739218000</v>
      </c>
      <c r="U813" s="43">
        <v>6503467000</v>
      </c>
      <c r="V813" s="54">
        <f t="shared" si="328"/>
        <v>11.366522</v>
      </c>
      <c r="W813" s="32">
        <v>5490</v>
      </c>
      <c r="X813">
        <v>40124</v>
      </c>
      <c r="Y813">
        <f t="shared" si="329"/>
        <v>13.68</v>
      </c>
      <c r="Z813" s="46">
        <v>75794779</v>
      </c>
      <c r="AA813" s="41">
        <v>25990502</v>
      </c>
      <c r="AB813" s="33">
        <f t="shared" si="330"/>
        <v>0.42007800000000001</v>
      </c>
      <c r="AC813" s="33" t="str">
        <f t="shared" si="331"/>
        <v/>
      </c>
      <c r="AD813" s="33" t="str">
        <f t="shared" si="332"/>
        <v/>
      </c>
      <c r="AE813" s="62">
        <f t="shared" si="333"/>
        <v>0</v>
      </c>
      <c r="AF813" s="62">
        <f t="shared" si="334"/>
        <v>0</v>
      </c>
      <c r="AG813" s="62">
        <f t="shared" si="335"/>
        <v>602.70604945569994</v>
      </c>
      <c r="AH813" s="62" t="str">
        <f t="shared" si="336"/>
        <v/>
      </c>
      <c r="AI813" s="33" t="str">
        <f t="shared" si="337"/>
        <v/>
      </c>
      <c r="AJ813" s="33" t="str">
        <f t="shared" si="338"/>
        <v/>
      </c>
      <c r="AK813" s="34">
        <f t="shared" si="339"/>
        <v>602.71</v>
      </c>
      <c r="AL813" s="34">
        <f t="shared" si="340"/>
        <v>641.88</v>
      </c>
      <c r="AM813" s="32">
        <f t="shared" si="341"/>
        <v>0</v>
      </c>
      <c r="AN813" s="35">
        <f t="shared" si="342"/>
        <v>5.3758495219872974E-3</v>
      </c>
      <c r="AO813" s="32">
        <f t="shared" si="343"/>
        <v>0</v>
      </c>
      <c r="AP813" s="32">
        <f t="shared" si="344"/>
        <v>0</v>
      </c>
      <c r="AQ813" s="32">
        <f t="shared" si="345"/>
        <v>436900</v>
      </c>
      <c r="AR813" s="32">
        <f t="shared" si="346"/>
        <v>1299525.1000000001</v>
      </c>
      <c r="AS813" s="32">
        <f t="shared" si="347"/>
        <v>-436900</v>
      </c>
      <c r="AT813" s="36">
        <f t="shared" si="348"/>
        <v>0</v>
      </c>
      <c r="AU813" s="33"/>
      <c r="AV813" s="33">
        <f t="shared" si="349"/>
        <v>0</v>
      </c>
      <c r="AX813">
        <v>0</v>
      </c>
      <c r="AY813" s="71" t="e">
        <f t="shared" si="350"/>
        <v>#DIV/0!</v>
      </c>
    </row>
    <row r="814" spans="1:51" ht="15" customHeight="1" x14ac:dyDescent="0.25">
      <c r="A814">
        <v>82</v>
      </c>
      <c r="B814">
        <v>2500</v>
      </c>
      <c r="C814" t="s">
        <v>2587</v>
      </c>
      <c r="D814" t="s">
        <v>2588</v>
      </c>
      <c r="E814" s="39" t="s">
        <v>840</v>
      </c>
      <c r="F814" s="32">
        <v>0</v>
      </c>
      <c r="G814" s="43">
        <v>81347</v>
      </c>
      <c r="H814" s="47">
        <f t="shared" si="325"/>
        <v>4.9103415412007205</v>
      </c>
      <c r="I814">
        <v>399</v>
      </c>
      <c r="J814">
        <v>29147</v>
      </c>
      <c r="K814" s="33">
        <f t="shared" si="324"/>
        <v>1.3689</v>
      </c>
      <c r="L814" s="33">
        <v>6184</v>
      </c>
      <c r="M814" s="33">
        <v>10297</v>
      </c>
      <c r="N814" s="33">
        <v>20075</v>
      </c>
      <c r="O814" s="33">
        <v>46463</v>
      </c>
      <c r="P814" s="40">
        <v>61961</v>
      </c>
      <c r="Q814" s="43">
        <v>75102</v>
      </c>
      <c r="R814" s="40">
        <f t="shared" si="326"/>
        <v>75102</v>
      </c>
      <c r="S814" s="34">
        <f t="shared" si="327"/>
        <v>0</v>
      </c>
      <c r="T814" s="43">
        <v>2050254300</v>
      </c>
      <c r="U814" s="43">
        <v>15173792900</v>
      </c>
      <c r="V814" s="54">
        <f t="shared" si="328"/>
        <v>13.511812000000001</v>
      </c>
      <c r="W814" s="32">
        <v>9933</v>
      </c>
      <c r="X814">
        <v>76945</v>
      </c>
      <c r="Y814">
        <f t="shared" si="329"/>
        <v>12.91</v>
      </c>
      <c r="Z814" s="46">
        <v>175458662</v>
      </c>
      <c r="AA814" s="41">
        <v>52109231</v>
      </c>
      <c r="AB814" s="33">
        <f t="shared" si="330"/>
        <v>0.42007800000000001</v>
      </c>
      <c r="AC814" s="33" t="str">
        <f t="shared" si="331"/>
        <v/>
      </c>
      <c r="AD814" s="33" t="str">
        <f t="shared" si="332"/>
        <v/>
      </c>
      <c r="AE814" s="62">
        <f t="shared" si="333"/>
        <v>0</v>
      </c>
      <c r="AF814" s="62">
        <f t="shared" si="334"/>
        <v>0</v>
      </c>
      <c r="AG814" s="62">
        <f t="shared" si="335"/>
        <v>610.0195741721999</v>
      </c>
      <c r="AH814" s="62" t="str">
        <f t="shared" si="336"/>
        <v/>
      </c>
      <c r="AI814" s="33" t="str">
        <f t="shared" si="337"/>
        <v/>
      </c>
      <c r="AJ814" s="33" t="str">
        <f t="shared" si="338"/>
        <v/>
      </c>
      <c r="AK814" s="34">
        <f t="shared" si="339"/>
        <v>610.02</v>
      </c>
      <c r="AL814" s="34">
        <f t="shared" si="340"/>
        <v>649.66999999999996</v>
      </c>
      <c r="AM814" s="32">
        <f t="shared" si="341"/>
        <v>0</v>
      </c>
      <c r="AN814" s="35">
        <f t="shared" si="342"/>
        <v>5.3758495219872974E-3</v>
      </c>
      <c r="AO814" s="32">
        <f t="shared" si="343"/>
        <v>0</v>
      </c>
      <c r="AP814" s="32">
        <f t="shared" si="344"/>
        <v>0</v>
      </c>
      <c r="AQ814" s="32">
        <f t="shared" si="345"/>
        <v>813470</v>
      </c>
      <c r="AR814" s="32">
        <f t="shared" si="346"/>
        <v>2605461.5500000003</v>
      </c>
      <c r="AS814" s="32">
        <f t="shared" si="347"/>
        <v>-813470</v>
      </c>
      <c r="AT814" s="36">
        <f t="shared" si="348"/>
        <v>0</v>
      </c>
      <c r="AU814" s="33"/>
      <c r="AV814" s="33">
        <f t="shared" si="349"/>
        <v>0</v>
      </c>
      <c r="AX814">
        <v>0</v>
      </c>
      <c r="AY814" s="71" t="e">
        <f t="shared" si="350"/>
        <v>#DIV/0!</v>
      </c>
    </row>
    <row r="815" spans="1:51" ht="15" customHeight="1" x14ac:dyDescent="0.25">
      <c r="A815">
        <v>82</v>
      </c>
      <c r="B815">
        <v>2600</v>
      </c>
      <c r="C815" t="s">
        <v>2071</v>
      </c>
      <c r="D815" t="s">
        <v>2072</v>
      </c>
      <c r="E815" s="39" t="s">
        <v>583</v>
      </c>
      <c r="F815" s="32">
        <v>466363</v>
      </c>
      <c r="G815" s="43">
        <v>28407</v>
      </c>
      <c r="H815" s="47">
        <f t="shared" si="325"/>
        <v>4.4534253712716652</v>
      </c>
      <c r="I815">
        <v>292</v>
      </c>
      <c r="J815">
        <v>11744</v>
      </c>
      <c r="K815" s="33">
        <f t="shared" si="324"/>
        <v>2.4864000000000002</v>
      </c>
      <c r="L815" s="33">
        <v>7795</v>
      </c>
      <c r="M815" s="33">
        <v>12123</v>
      </c>
      <c r="N815" s="33">
        <v>18374</v>
      </c>
      <c r="O815" s="33">
        <v>26653</v>
      </c>
      <c r="P815" s="40">
        <v>27378</v>
      </c>
      <c r="Q815" s="43">
        <v>28303</v>
      </c>
      <c r="R815" s="40">
        <f t="shared" si="326"/>
        <v>28303</v>
      </c>
      <c r="S815" s="34">
        <f t="shared" si="327"/>
        <v>0</v>
      </c>
      <c r="T815" s="43">
        <v>687045200</v>
      </c>
      <c r="U815" s="43">
        <v>4226705000</v>
      </c>
      <c r="V815" s="54">
        <f t="shared" si="328"/>
        <v>16.254864999999999</v>
      </c>
      <c r="W815" s="32">
        <v>4882</v>
      </c>
      <c r="X815">
        <v>28109</v>
      </c>
      <c r="Y815">
        <f t="shared" si="329"/>
        <v>17.37</v>
      </c>
      <c r="Z815" s="46">
        <v>48468788</v>
      </c>
      <c r="AA815" s="41">
        <v>19127127</v>
      </c>
      <c r="AB815" s="33">
        <f t="shared" si="330"/>
        <v>0.42007800000000001</v>
      </c>
      <c r="AC815" s="33" t="str">
        <f t="shared" si="331"/>
        <v/>
      </c>
      <c r="AD815" s="33" t="str">
        <f t="shared" si="332"/>
        <v/>
      </c>
      <c r="AE815" s="62">
        <f t="shared" si="333"/>
        <v>0</v>
      </c>
      <c r="AF815" s="62">
        <f t="shared" si="334"/>
        <v>0</v>
      </c>
      <c r="AG815" s="62">
        <f t="shared" si="335"/>
        <v>698.0290397952499</v>
      </c>
      <c r="AH815" s="62" t="str">
        <f t="shared" si="336"/>
        <v/>
      </c>
      <c r="AI815" s="33" t="str">
        <f t="shared" si="337"/>
        <v/>
      </c>
      <c r="AJ815" s="33" t="str">
        <f t="shared" si="338"/>
        <v/>
      </c>
      <c r="AK815" s="34">
        <f t="shared" si="339"/>
        <v>698.03</v>
      </c>
      <c r="AL815" s="34">
        <f t="shared" si="340"/>
        <v>743.4</v>
      </c>
      <c r="AM815" s="32">
        <f t="shared" si="341"/>
        <v>757092</v>
      </c>
      <c r="AN815" s="35">
        <f t="shared" si="342"/>
        <v>5.3758495219872974E-3</v>
      </c>
      <c r="AO815" s="32">
        <f t="shared" si="343"/>
        <v>1562.9153556778449</v>
      </c>
      <c r="AP815" s="32">
        <f t="shared" si="344"/>
        <v>467926</v>
      </c>
      <c r="AQ815" s="32">
        <f t="shared" si="345"/>
        <v>284070</v>
      </c>
      <c r="AR815" s="32">
        <f t="shared" si="346"/>
        <v>956356.35000000009</v>
      </c>
      <c r="AS815" s="32">
        <f t="shared" si="347"/>
        <v>182293</v>
      </c>
      <c r="AT815" s="36">
        <f t="shared" si="348"/>
        <v>467926</v>
      </c>
      <c r="AU815" s="33"/>
      <c r="AV815" s="33">
        <f t="shared" si="349"/>
        <v>1</v>
      </c>
      <c r="AX815">
        <v>466363</v>
      </c>
      <c r="AY815" s="71">
        <f t="shared" si="350"/>
        <v>3.3514665614553471E-3</v>
      </c>
    </row>
    <row r="816" spans="1:51" ht="15" customHeight="1" x14ac:dyDescent="0.25">
      <c r="A816">
        <v>82</v>
      </c>
      <c r="B816">
        <v>2700</v>
      </c>
      <c r="C816" t="s">
        <v>1533</v>
      </c>
      <c r="D816" t="s">
        <v>1534</v>
      </c>
      <c r="E816" s="39" t="s">
        <v>314</v>
      </c>
      <c r="F816" s="32">
        <v>0</v>
      </c>
      <c r="G816" s="43">
        <v>4225</v>
      </c>
      <c r="H816" s="47">
        <f t="shared" si="325"/>
        <v>3.6258267132857109</v>
      </c>
      <c r="I816">
        <v>77</v>
      </c>
      <c r="J816">
        <v>1381</v>
      </c>
      <c r="K816" s="33">
        <f t="shared" si="324"/>
        <v>5.5757000000000003</v>
      </c>
      <c r="L816" s="33">
        <v>1853</v>
      </c>
      <c r="M816" s="33">
        <v>3083</v>
      </c>
      <c r="N816" s="33">
        <v>3778</v>
      </c>
      <c r="O816" s="33">
        <v>4026</v>
      </c>
      <c r="P816" s="40">
        <v>4096</v>
      </c>
      <c r="Q816" s="43">
        <v>3966</v>
      </c>
      <c r="R816" s="40">
        <f t="shared" si="326"/>
        <v>4096</v>
      </c>
      <c r="S816" s="34">
        <f t="shared" si="327"/>
        <v>0</v>
      </c>
      <c r="T816" s="43">
        <v>36062200</v>
      </c>
      <c r="U816" s="43">
        <v>1297046000</v>
      </c>
      <c r="V816" s="54">
        <f t="shared" si="328"/>
        <v>2.7803330000000002</v>
      </c>
      <c r="W816" s="32">
        <v>848</v>
      </c>
      <c r="X816">
        <v>3959</v>
      </c>
      <c r="Y816">
        <f t="shared" si="329"/>
        <v>21.42</v>
      </c>
      <c r="Z816" s="46">
        <v>14181464</v>
      </c>
      <c r="AA816" s="41">
        <v>1507910</v>
      </c>
      <c r="AB816" s="33">
        <f t="shared" si="330"/>
        <v>0.42007800000000001</v>
      </c>
      <c r="AC816" s="33" t="str">
        <f t="shared" si="331"/>
        <v/>
      </c>
      <c r="AD816" s="33" t="str">
        <f t="shared" si="332"/>
        <v/>
      </c>
      <c r="AE816" s="62">
        <f t="shared" si="333"/>
        <v>0</v>
      </c>
      <c r="AF816" s="62">
        <f t="shared" si="334"/>
        <v>644.11725456924989</v>
      </c>
      <c r="AG816" s="62">
        <f t="shared" si="335"/>
        <v>0</v>
      </c>
      <c r="AH816" s="62" t="str">
        <f t="shared" si="336"/>
        <v/>
      </c>
      <c r="AI816" s="33" t="str">
        <f t="shared" si="337"/>
        <v/>
      </c>
      <c r="AJ816" s="33" t="str">
        <f t="shared" si="338"/>
        <v/>
      </c>
      <c r="AK816" s="34">
        <f t="shared" si="339"/>
        <v>644.12</v>
      </c>
      <c r="AL816" s="34">
        <f t="shared" si="340"/>
        <v>685.98</v>
      </c>
      <c r="AM816" s="32">
        <f t="shared" si="341"/>
        <v>0</v>
      </c>
      <c r="AN816" s="35">
        <f t="shared" si="342"/>
        <v>5.3758495219872974E-3</v>
      </c>
      <c r="AO816" s="32">
        <f t="shared" si="343"/>
        <v>0</v>
      </c>
      <c r="AP816" s="32">
        <f t="shared" si="344"/>
        <v>0</v>
      </c>
      <c r="AQ816" s="32">
        <f t="shared" si="345"/>
        <v>42250</v>
      </c>
      <c r="AR816" s="32">
        <f t="shared" si="346"/>
        <v>75395.5</v>
      </c>
      <c r="AS816" s="32">
        <f t="shared" si="347"/>
        <v>-42250</v>
      </c>
      <c r="AT816" s="36">
        <f t="shared" si="348"/>
        <v>0</v>
      </c>
      <c r="AU816" s="33"/>
      <c r="AV816" s="33">
        <f t="shared" si="349"/>
        <v>0</v>
      </c>
      <c r="AX816">
        <v>0</v>
      </c>
      <c r="AY816" s="71" t="e">
        <f t="shared" si="350"/>
        <v>#DIV/0!</v>
      </c>
    </row>
    <row r="817" spans="1:51" ht="15" customHeight="1" x14ac:dyDescent="0.25">
      <c r="A817">
        <v>83</v>
      </c>
      <c r="B817">
        <v>100</v>
      </c>
      <c r="C817" t="s">
        <v>1121</v>
      </c>
      <c r="D817" t="s">
        <v>1122</v>
      </c>
      <c r="E817" s="39" t="s">
        <v>110</v>
      </c>
      <c r="F817" s="32">
        <v>246173</v>
      </c>
      <c r="G817" s="43">
        <v>601</v>
      </c>
      <c r="H817" s="47">
        <f t="shared" si="325"/>
        <v>2.7788744720027396</v>
      </c>
      <c r="I817">
        <v>46</v>
      </c>
      <c r="J817">
        <v>187</v>
      </c>
      <c r="K817" s="33">
        <f t="shared" si="324"/>
        <v>24.5989</v>
      </c>
      <c r="L817" s="33">
        <v>619</v>
      </c>
      <c r="M817" s="33">
        <v>634</v>
      </c>
      <c r="N817" s="33">
        <v>509</v>
      </c>
      <c r="O817" s="33">
        <v>564</v>
      </c>
      <c r="P817" s="42">
        <v>586</v>
      </c>
      <c r="Q817" s="43">
        <v>601</v>
      </c>
      <c r="R817" s="40">
        <f t="shared" si="326"/>
        <v>634</v>
      </c>
      <c r="S817" s="34">
        <f t="shared" si="327"/>
        <v>5.21</v>
      </c>
      <c r="T817" s="43">
        <v>4899600</v>
      </c>
      <c r="U817" s="43">
        <v>26171641</v>
      </c>
      <c r="V817" s="54">
        <f t="shared" si="328"/>
        <v>18.721026999999999</v>
      </c>
      <c r="W817" s="32">
        <v>161</v>
      </c>
      <c r="X817">
        <v>486</v>
      </c>
      <c r="Y817">
        <f t="shared" si="329"/>
        <v>33.130000000000003</v>
      </c>
      <c r="Z817" s="46">
        <v>300989</v>
      </c>
      <c r="AA817" s="41">
        <v>214618</v>
      </c>
      <c r="AB817" s="33">
        <f t="shared" si="330"/>
        <v>0.42007800000000001</v>
      </c>
      <c r="AC817" s="33" t="str">
        <f t="shared" si="331"/>
        <v/>
      </c>
      <c r="AD817" s="33" t="str">
        <f t="shared" si="332"/>
        <v/>
      </c>
      <c r="AE817" s="62">
        <f t="shared" si="333"/>
        <v>810.27645675254917</v>
      </c>
      <c r="AF817" s="62">
        <f t="shared" si="334"/>
        <v>0</v>
      </c>
      <c r="AG817" s="62">
        <f t="shared" si="335"/>
        <v>0</v>
      </c>
      <c r="AH817" s="62" t="str">
        <f t="shared" si="336"/>
        <v/>
      </c>
      <c r="AI817" s="33" t="str">
        <f t="shared" si="337"/>
        <v/>
      </c>
      <c r="AJ817" s="33" t="str">
        <f t="shared" si="338"/>
        <v/>
      </c>
      <c r="AK817" s="34">
        <f t="shared" si="339"/>
        <v>810.28</v>
      </c>
      <c r="AL817" s="34">
        <f t="shared" si="340"/>
        <v>862.94</v>
      </c>
      <c r="AM817" s="32">
        <f t="shared" si="341"/>
        <v>392188</v>
      </c>
      <c r="AN817" s="35">
        <f t="shared" si="342"/>
        <v>5.3758495219872974E-3</v>
      </c>
      <c r="AO817" s="32">
        <f t="shared" si="343"/>
        <v>784.95466795297523</v>
      </c>
      <c r="AP817" s="32">
        <f t="shared" si="344"/>
        <v>246958</v>
      </c>
      <c r="AQ817" s="32">
        <f t="shared" si="345"/>
        <v>6010</v>
      </c>
      <c r="AR817" s="32">
        <f t="shared" si="346"/>
        <v>10730.900000000001</v>
      </c>
      <c r="AS817" s="32">
        <f t="shared" si="347"/>
        <v>240163</v>
      </c>
      <c r="AT817" s="36">
        <f t="shared" si="348"/>
        <v>246958</v>
      </c>
      <c r="AU817" s="33"/>
      <c r="AV817" s="33">
        <f t="shared" si="349"/>
        <v>1</v>
      </c>
      <c r="AX817">
        <v>246173</v>
      </c>
      <c r="AY817" s="71">
        <f t="shared" si="350"/>
        <v>3.1888143703818045E-3</v>
      </c>
    </row>
    <row r="818" spans="1:51" ht="15" customHeight="1" x14ac:dyDescent="0.25">
      <c r="A818">
        <v>83</v>
      </c>
      <c r="B818">
        <v>200</v>
      </c>
      <c r="C818" t="s">
        <v>1273</v>
      </c>
      <c r="D818" t="s">
        <v>1274</v>
      </c>
      <c r="E818" s="39" t="s">
        <v>185</v>
      </c>
      <c r="F818" s="32">
        <v>33621</v>
      </c>
      <c r="G818" s="43">
        <v>84</v>
      </c>
      <c r="H818" s="47">
        <f t="shared" si="325"/>
        <v>1.9242792860618816</v>
      </c>
      <c r="I818">
        <v>40</v>
      </c>
      <c r="J818">
        <v>82</v>
      </c>
      <c r="K818" s="33">
        <f t="shared" si="324"/>
        <v>48.780499999999996</v>
      </c>
      <c r="L818" s="33">
        <v>179</v>
      </c>
      <c r="M818" s="33">
        <v>139</v>
      </c>
      <c r="N818" s="33">
        <v>128</v>
      </c>
      <c r="O818" s="33">
        <v>137</v>
      </c>
      <c r="P818" s="42">
        <v>108</v>
      </c>
      <c r="Q818" s="43">
        <v>84</v>
      </c>
      <c r="R818" s="40">
        <f t="shared" si="326"/>
        <v>179</v>
      </c>
      <c r="S818" s="34">
        <f t="shared" si="327"/>
        <v>53.07</v>
      </c>
      <c r="T818" s="43">
        <v>461800</v>
      </c>
      <c r="U818" s="43">
        <v>3097036</v>
      </c>
      <c r="V818" s="54">
        <f t="shared" si="328"/>
        <v>14.911030999999999</v>
      </c>
      <c r="W818" s="32">
        <v>12</v>
      </c>
      <c r="X818">
        <v>112</v>
      </c>
      <c r="Y818">
        <f t="shared" si="329"/>
        <v>10.71</v>
      </c>
      <c r="Z818" s="46">
        <v>31838</v>
      </c>
      <c r="AA818" s="41">
        <v>68041</v>
      </c>
      <c r="AB818" s="33">
        <f t="shared" si="330"/>
        <v>0.42007800000000001</v>
      </c>
      <c r="AC818" s="33" t="str">
        <f t="shared" si="331"/>
        <v/>
      </c>
      <c r="AD818" s="33" t="str">
        <f t="shared" si="332"/>
        <v/>
      </c>
      <c r="AE818" s="62">
        <f t="shared" si="333"/>
        <v>621.51603586749025</v>
      </c>
      <c r="AF818" s="62">
        <f t="shared" si="334"/>
        <v>0</v>
      </c>
      <c r="AG818" s="62">
        <f t="shared" si="335"/>
        <v>0</v>
      </c>
      <c r="AH818" s="62" t="str">
        <f t="shared" si="336"/>
        <v/>
      </c>
      <c r="AI818" s="33" t="str">
        <f t="shared" si="337"/>
        <v/>
      </c>
      <c r="AJ818" s="33" t="str">
        <f t="shared" si="338"/>
        <v/>
      </c>
      <c r="AK818" s="34">
        <f t="shared" si="339"/>
        <v>621.52</v>
      </c>
      <c r="AL818" s="34">
        <f t="shared" si="340"/>
        <v>661.91</v>
      </c>
      <c r="AM818" s="32">
        <f t="shared" si="341"/>
        <v>42226</v>
      </c>
      <c r="AN818" s="35">
        <f t="shared" si="342"/>
        <v>5.3758495219872974E-3</v>
      </c>
      <c r="AO818" s="32">
        <f t="shared" si="343"/>
        <v>46.259185136700694</v>
      </c>
      <c r="AP818" s="32">
        <f t="shared" si="344"/>
        <v>33667</v>
      </c>
      <c r="AQ818" s="32">
        <f t="shared" si="345"/>
        <v>840</v>
      </c>
      <c r="AR818" s="32">
        <f t="shared" si="346"/>
        <v>3402.05</v>
      </c>
      <c r="AS818" s="32">
        <f t="shared" si="347"/>
        <v>32781</v>
      </c>
      <c r="AT818" s="36">
        <f t="shared" si="348"/>
        <v>33667</v>
      </c>
      <c r="AU818" s="33"/>
      <c r="AV818" s="33">
        <f t="shared" si="349"/>
        <v>1</v>
      </c>
      <c r="AX818">
        <v>33621</v>
      </c>
      <c r="AY818" s="71">
        <f t="shared" si="350"/>
        <v>1.3681924987359092E-3</v>
      </c>
    </row>
    <row r="819" spans="1:51" ht="15" customHeight="1" x14ac:dyDescent="0.25">
      <c r="A819">
        <v>83</v>
      </c>
      <c r="B819">
        <v>300</v>
      </c>
      <c r="C819" t="s">
        <v>1789</v>
      </c>
      <c r="D819" t="s">
        <v>1790</v>
      </c>
      <c r="E819" s="39" t="s">
        <v>442</v>
      </c>
      <c r="F819" s="32">
        <v>21199</v>
      </c>
      <c r="G819" s="43">
        <v>77</v>
      </c>
      <c r="H819" s="47">
        <f t="shared" si="325"/>
        <v>1.8864907251724818</v>
      </c>
      <c r="I819">
        <v>16</v>
      </c>
      <c r="J819">
        <v>27</v>
      </c>
      <c r="K819" s="33">
        <f t="shared" si="324"/>
        <v>59.259300000000003</v>
      </c>
      <c r="L819" s="33">
        <v>132</v>
      </c>
      <c r="M819" s="33">
        <v>115</v>
      </c>
      <c r="N819" s="33">
        <v>98</v>
      </c>
      <c r="O819" s="33">
        <v>90</v>
      </c>
      <c r="P819" s="42">
        <v>87</v>
      </c>
      <c r="Q819" s="43">
        <v>79</v>
      </c>
      <c r="R819" s="40">
        <f t="shared" si="326"/>
        <v>132</v>
      </c>
      <c r="S819" s="34">
        <f t="shared" si="327"/>
        <v>41.67</v>
      </c>
      <c r="T819" s="43">
        <v>1170000</v>
      </c>
      <c r="U819" s="43">
        <v>3914741</v>
      </c>
      <c r="V819" s="54">
        <f t="shared" si="328"/>
        <v>29.887035000000001</v>
      </c>
      <c r="W819" s="32">
        <v>12</v>
      </c>
      <c r="X819">
        <v>53</v>
      </c>
      <c r="Y819">
        <f t="shared" si="329"/>
        <v>22.64</v>
      </c>
      <c r="Z819" s="46">
        <v>48919</v>
      </c>
      <c r="AA819" s="41">
        <v>45000</v>
      </c>
      <c r="AB819" s="33">
        <f t="shared" si="330"/>
        <v>0.42007800000000001</v>
      </c>
      <c r="AC819" s="33" t="str">
        <f t="shared" si="331"/>
        <v/>
      </c>
      <c r="AD819" s="33" t="str">
        <f t="shared" si="332"/>
        <v/>
      </c>
      <c r="AE819" s="62">
        <f t="shared" si="333"/>
        <v>613.16941190392231</v>
      </c>
      <c r="AF819" s="62">
        <f t="shared" si="334"/>
        <v>0</v>
      </c>
      <c r="AG819" s="62">
        <f t="shared" si="335"/>
        <v>0</v>
      </c>
      <c r="AH819" s="62" t="str">
        <f t="shared" si="336"/>
        <v/>
      </c>
      <c r="AI819" s="33" t="str">
        <f t="shared" si="337"/>
        <v/>
      </c>
      <c r="AJ819" s="33" t="str">
        <f t="shared" si="338"/>
        <v/>
      </c>
      <c r="AK819" s="34">
        <f t="shared" si="339"/>
        <v>613.16999999999996</v>
      </c>
      <c r="AL819" s="34">
        <f t="shared" si="340"/>
        <v>653.02</v>
      </c>
      <c r="AM819" s="32">
        <f t="shared" si="341"/>
        <v>29733</v>
      </c>
      <c r="AN819" s="35">
        <f t="shared" si="342"/>
        <v>5.3758495219872974E-3</v>
      </c>
      <c r="AO819" s="32">
        <f t="shared" si="343"/>
        <v>45.877499820639599</v>
      </c>
      <c r="AP819" s="32">
        <f t="shared" si="344"/>
        <v>21245</v>
      </c>
      <c r="AQ819" s="32">
        <f t="shared" si="345"/>
        <v>770</v>
      </c>
      <c r="AR819" s="32">
        <f t="shared" si="346"/>
        <v>2250</v>
      </c>
      <c r="AS819" s="32">
        <f t="shared" si="347"/>
        <v>20429</v>
      </c>
      <c r="AT819" s="36">
        <f t="shared" si="348"/>
        <v>21245</v>
      </c>
      <c r="AU819" s="33"/>
      <c r="AV819" s="33">
        <f t="shared" si="349"/>
        <v>1</v>
      </c>
      <c r="AX819">
        <v>21199</v>
      </c>
      <c r="AY819" s="71">
        <f t="shared" si="350"/>
        <v>2.1699136751733572E-3</v>
      </c>
    </row>
    <row r="820" spans="1:51" ht="15" customHeight="1" x14ac:dyDescent="0.25">
      <c r="A820">
        <v>83</v>
      </c>
      <c r="B820">
        <v>400</v>
      </c>
      <c r="C820" t="s">
        <v>1811</v>
      </c>
      <c r="D820" t="s">
        <v>1812</v>
      </c>
      <c r="E820" s="39" t="s">
        <v>453</v>
      </c>
      <c r="F820" s="32">
        <v>80022</v>
      </c>
      <c r="G820" s="43">
        <v>218</v>
      </c>
      <c r="H820" s="47">
        <f t="shared" si="325"/>
        <v>2.3384564936046046</v>
      </c>
      <c r="I820">
        <v>37</v>
      </c>
      <c r="J820">
        <v>102</v>
      </c>
      <c r="K820" s="33">
        <f t="shared" si="324"/>
        <v>36.274499999999996</v>
      </c>
      <c r="L820" s="33">
        <v>291</v>
      </c>
      <c r="M820" s="33">
        <v>273</v>
      </c>
      <c r="N820" s="33">
        <v>255</v>
      </c>
      <c r="O820" s="33">
        <v>274</v>
      </c>
      <c r="P820" s="42">
        <v>250</v>
      </c>
      <c r="Q820" s="43">
        <v>204</v>
      </c>
      <c r="R820" s="40">
        <f t="shared" si="326"/>
        <v>291</v>
      </c>
      <c r="S820" s="34">
        <f t="shared" si="327"/>
        <v>25.09</v>
      </c>
      <c r="T820" s="43">
        <v>1569800</v>
      </c>
      <c r="U820" s="43">
        <v>9492150</v>
      </c>
      <c r="V820" s="54">
        <f t="shared" si="328"/>
        <v>16.537876000000001</v>
      </c>
      <c r="W820" s="32">
        <v>60</v>
      </c>
      <c r="X820">
        <v>254</v>
      </c>
      <c r="Y820">
        <f t="shared" si="329"/>
        <v>23.62</v>
      </c>
      <c r="Z820" s="46">
        <v>107395</v>
      </c>
      <c r="AA820" s="41">
        <v>108001</v>
      </c>
      <c r="AB820" s="33">
        <f t="shared" si="330"/>
        <v>0.42007800000000001</v>
      </c>
      <c r="AC820" s="33" t="str">
        <f t="shared" si="331"/>
        <v/>
      </c>
      <c r="AD820" s="33" t="str">
        <f t="shared" si="332"/>
        <v/>
      </c>
      <c r="AE820" s="62">
        <f t="shared" si="333"/>
        <v>712.99825493790422</v>
      </c>
      <c r="AF820" s="62">
        <f t="shared" si="334"/>
        <v>0</v>
      </c>
      <c r="AG820" s="62">
        <f t="shared" si="335"/>
        <v>0</v>
      </c>
      <c r="AH820" s="62" t="str">
        <f t="shared" si="336"/>
        <v/>
      </c>
      <c r="AI820" s="33" t="str">
        <f t="shared" si="337"/>
        <v/>
      </c>
      <c r="AJ820" s="33" t="str">
        <f t="shared" si="338"/>
        <v/>
      </c>
      <c r="AK820" s="34">
        <f t="shared" si="339"/>
        <v>713</v>
      </c>
      <c r="AL820" s="34">
        <f t="shared" si="340"/>
        <v>759.34</v>
      </c>
      <c r="AM820" s="32">
        <f t="shared" si="341"/>
        <v>120422</v>
      </c>
      <c r="AN820" s="35">
        <f t="shared" si="342"/>
        <v>5.3758495219872974E-3</v>
      </c>
      <c r="AO820" s="32">
        <f t="shared" si="343"/>
        <v>217.18432068828682</v>
      </c>
      <c r="AP820" s="32">
        <f t="shared" si="344"/>
        <v>80239</v>
      </c>
      <c r="AQ820" s="32">
        <f t="shared" si="345"/>
        <v>2180</v>
      </c>
      <c r="AR820" s="32">
        <f t="shared" si="346"/>
        <v>5400.05</v>
      </c>
      <c r="AS820" s="32">
        <f t="shared" si="347"/>
        <v>77842</v>
      </c>
      <c r="AT820" s="36">
        <f t="shared" si="348"/>
        <v>80239</v>
      </c>
      <c r="AU820" s="33"/>
      <c r="AV820" s="33">
        <f t="shared" si="349"/>
        <v>1</v>
      </c>
      <c r="AX820">
        <v>80022</v>
      </c>
      <c r="AY820" s="71">
        <f t="shared" si="350"/>
        <v>2.7117542675764166E-3</v>
      </c>
    </row>
    <row r="821" spans="1:51" ht="15" customHeight="1" x14ac:dyDescent="0.25">
      <c r="A821">
        <v>83</v>
      </c>
      <c r="B821">
        <v>500</v>
      </c>
      <c r="C821" t="s">
        <v>1857</v>
      </c>
      <c r="D821" t="s">
        <v>1858</v>
      </c>
      <c r="E821" s="39" t="s">
        <v>476</v>
      </c>
      <c r="F821" s="32">
        <v>1097299</v>
      </c>
      <c r="G821" s="43">
        <v>2450</v>
      </c>
      <c r="H821" s="47">
        <f t="shared" si="325"/>
        <v>3.3891660843645326</v>
      </c>
      <c r="I821">
        <v>363</v>
      </c>
      <c r="J821">
        <v>913</v>
      </c>
      <c r="K821" s="33">
        <f t="shared" si="324"/>
        <v>39.759</v>
      </c>
      <c r="L821" s="33">
        <v>2316</v>
      </c>
      <c r="M821" s="33">
        <v>2130</v>
      </c>
      <c r="N821" s="33">
        <v>2237</v>
      </c>
      <c r="O821" s="33">
        <v>2340</v>
      </c>
      <c r="P821" s="40">
        <v>2308</v>
      </c>
      <c r="Q821" s="43">
        <v>2396</v>
      </c>
      <c r="R821" s="40">
        <f t="shared" si="326"/>
        <v>2396</v>
      </c>
      <c r="S821" s="34">
        <f t="shared" si="327"/>
        <v>0</v>
      </c>
      <c r="T821" s="43">
        <v>22024300</v>
      </c>
      <c r="U821" s="43">
        <v>144879958</v>
      </c>
      <c r="V821" s="54">
        <f t="shared" si="328"/>
        <v>15.201758</v>
      </c>
      <c r="W821" s="32">
        <v>445</v>
      </c>
      <c r="X821">
        <v>2380</v>
      </c>
      <c r="Y821">
        <f t="shared" si="329"/>
        <v>18.7</v>
      </c>
      <c r="Z821" s="46">
        <v>1638879</v>
      </c>
      <c r="AA821" s="41">
        <v>913004</v>
      </c>
      <c r="AB821" s="33">
        <f t="shared" si="330"/>
        <v>0.42007800000000001</v>
      </c>
      <c r="AC821" s="33" t="str">
        <f t="shared" si="331"/>
        <v/>
      </c>
      <c r="AD821" s="33" t="str">
        <f t="shared" si="332"/>
        <v/>
      </c>
      <c r="AE821" s="62">
        <f t="shared" si="333"/>
        <v>945.07583721618482</v>
      </c>
      <c r="AF821" s="62">
        <f t="shared" si="334"/>
        <v>0</v>
      </c>
      <c r="AG821" s="62">
        <f t="shared" si="335"/>
        <v>0</v>
      </c>
      <c r="AH821" s="62" t="str">
        <f t="shared" si="336"/>
        <v/>
      </c>
      <c r="AI821" s="33" t="str">
        <f t="shared" si="337"/>
        <v/>
      </c>
      <c r="AJ821" s="33" t="str">
        <f t="shared" si="338"/>
        <v/>
      </c>
      <c r="AK821" s="34">
        <f t="shared" si="339"/>
        <v>945.08</v>
      </c>
      <c r="AL821" s="34">
        <f t="shared" si="340"/>
        <v>1006.5</v>
      </c>
      <c r="AM821" s="32">
        <f t="shared" si="341"/>
        <v>1777468</v>
      </c>
      <c r="AN821" s="35">
        <f t="shared" si="342"/>
        <v>5.3758495219872974E-3</v>
      </c>
      <c r="AO821" s="32">
        <f t="shared" si="343"/>
        <v>3656.4861935205781</v>
      </c>
      <c r="AP821" s="32">
        <f t="shared" si="344"/>
        <v>1100955</v>
      </c>
      <c r="AQ821" s="32">
        <f t="shared" si="345"/>
        <v>24500</v>
      </c>
      <c r="AR821" s="32">
        <f t="shared" si="346"/>
        <v>45650.200000000004</v>
      </c>
      <c r="AS821" s="32">
        <f t="shared" si="347"/>
        <v>1072799</v>
      </c>
      <c r="AT821" s="36">
        <f t="shared" si="348"/>
        <v>1100955</v>
      </c>
      <c r="AU821" s="33"/>
      <c r="AV821" s="33">
        <f t="shared" si="349"/>
        <v>1</v>
      </c>
      <c r="AX821">
        <v>1097299</v>
      </c>
      <c r="AY821" s="71">
        <f t="shared" si="350"/>
        <v>3.3318174900368999E-3</v>
      </c>
    </row>
    <row r="822" spans="1:51" ht="15" customHeight="1" x14ac:dyDescent="0.25">
      <c r="A822">
        <v>83</v>
      </c>
      <c r="B822">
        <v>600</v>
      </c>
      <c r="C822" t="s">
        <v>2075</v>
      </c>
      <c r="D822" t="s">
        <v>2076</v>
      </c>
      <c r="E822" s="39" t="s">
        <v>585</v>
      </c>
      <c r="F822" s="32">
        <v>31083</v>
      </c>
      <c r="G822" s="43">
        <v>109</v>
      </c>
      <c r="H822" s="47">
        <f t="shared" si="325"/>
        <v>2.0374264979406238</v>
      </c>
      <c r="I822">
        <v>32</v>
      </c>
      <c r="J822">
        <v>54</v>
      </c>
      <c r="K822" s="33">
        <f t="shared" si="324"/>
        <v>59.259300000000003</v>
      </c>
      <c r="L822" s="33">
        <v>166</v>
      </c>
      <c r="M822" s="33">
        <v>134</v>
      </c>
      <c r="N822" s="33">
        <v>102</v>
      </c>
      <c r="O822" s="33">
        <v>125</v>
      </c>
      <c r="P822" s="42">
        <v>106</v>
      </c>
      <c r="Q822" s="43">
        <v>123</v>
      </c>
      <c r="R822" s="40">
        <f t="shared" si="326"/>
        <v>166</v>
      </c>
      <c r="S822" s="34">
        <f t="shared" si="327"/>
        <v>34.340000000000003</v>
      </c>
      <c r="T822" s="43">
        <v>605000</v>
      </c>
      <c r="U822" s="43">
        <v>6010998</v>
      </c>
      <c r="V822" s="54">
        <f t="shared" si="328"/>
        <v>10.064883999999999</v>
      </c>
      <c r="W822" s="32">
        <v>35</v>
      </c>
      <c r="X822">
        <v>130</v>
      </c>
      <c r="Y822">
        <f t="shared" si="329"/>
        <v>26.92</v>
      </c>
      <c r="Z822" s="46">
        <v>60626</v>
      </c>
      <c r="AA822" s="41">
        <v>42001</v>
      </c>
      <c r="AB822" s="33">
        <f t="shared" si="330"/>
        <v>0.42007800000000001</v>
      </c>
      <c r="AC822" s="33" t="str">
        <f t="shared" si="331"/>
        <v/>
      </c>
      <c r="AD822" s="33" t="str">
        <f t="shared" si="332"/>
        <v/>
      </c>
      <c r="AE822" s="62">
        <f t="shared" si="333"/>
        <v>646.50765258563115</v>
      </c>
      <c r="AF822" s="62">
        <f t="shared" si="334"/>
        <v>0</v>
      </c>
      <c r="AG822" s="62">
        <f t="shared" si="335"/>
        <v>0</v>
      </c>
      <c r="AH822" s="62" t="str">
        <f t="shared" si="336"/>
        <v/>
      </c>
      <c r="AI822" s="33" t="str">
        <f t="shared" si="337"/>
        <v/>
      </c>
      <c r="AJ822" s="33" t="str">
        <f t="shared" si="338"/>
        <v/>
      </c>
      <c r="AK822" s="34">
        <f t="shared" si="339"/>
        <v>646.51</v>
      </c>
      <c r="AL822" s="34">
        <f t="shared" si="340"/>
        <v>688.53</v>
      </c>
      <c r="AM822" s="32">
        <f t="shared" si="341"/>
        <v>49582</v>
      </c>
      <c r="AN822" s="35">
        <f t="shared" si="342"/>
        <v>5.3758495219872974E-3</v>
      </c>
      <c r="AO822" s="32">
        <f t="shared" si="343"/>
        <v>99.447840307243013</v>
      </c>
      <c r="AP822" s="32">
        <f t="shared" si="344"/>
        <v>31182</v>
      </c>
      <c r="AQ822" s="32">
        <f t="shared" si="345"/>
        <v>1090</v>
      </c>
      <c r="AR822" s="32">
        <f t="shared" si="346"/>
        <v>2100.0500000000002</v>
      </c>
      <c r="AS822" s="32">
        <f t="shared" si="347"/>
        <v>29993</v>
      </c>
      <c r="AT822" s="36">
        <f t="shared" si="348"/>
        <v>31182</v>
      </c>
      <c r="AU822" s="33"/>
      <c r="AV822" s="33">
        <f t="shared" si="349"/>
        <v>1</v>
      </c>
      <c r="AX822">
        <v>31083</v>
      </c>
      <c r="AY822" s="71">
        <f t="shared" si="350"/>
        <v>3.1850207508927709E-3</v>
      </c>
    </row>
    <row r="823" spans="1:51" ht="15" customHeight="1" x14ac:dyDescent="0.25">
      <c r="A823">
        <v>83</v>
      </c>
      <c r="B823">
        <v>800</v>
      </c>
      <c r="C823" t="s">
        <v>2353</v>
      </c>
      <c r="D823" t="s">
        <v>2354</v>
      </c>
      <c r="E823" s="39" t="s">
        <v>723</v>
      </c>
      <c r="F823" s="32">
        <v>2268004</v>
      </c>
      <c r="G823" s="43">
        <v>4720</v>
      </c>
      <c r="H823" s="47">
        <f t="shared" si="325"/>
        <v>3.673941998634088</v>
      </c>
      <c r="I823">
        <v>452</v>
      </c>
      <c r="J823">
        <v>2091</v>
      </c>
      <c r="K823" s="33">
        <f t="shared" si="324"/>
        <v>21.616499999999998</v>
      </c>
      <c r="L823" s="33">
        <v>4027</v>
      </c>
      <c r="M823" s="33">
        <v>4346</v>
      </c>
      <c r="N823" s="33">
        <v>4364</v>
      </c>
      <c r="O823" s="33">
        <v>4695</v>
      </c>
      <c r="P823" s="40">
        <v>4605</v>
      </c>
      <c r="Q823" s="43">
        <v>4793</v>
      </c>
      <c r="R823" s="40">
        <f t="shared" si="326"/>
        <v>4793</v>
      </c>
      <c r="S823" s="34">
        <f t="shared" si="327"/>
        <v>1.52</v>
      </c>
      <c r="T823" s="43">
        <v>43644000</v>
      </c>
      <c r="U823" s="43">
        <v>256657092</v>
      </c>
      <c r="V823" s="54">
        <f t="shared" si="328"/>
        <v>17.00479</v>
      </c>
      <c r="W823" s="32">
        <v>755</v>
      </c>
      <c r="X823">
        <v>4740</v>
      </c>
      <c r="Y823">
        <f t="shared" si="329"/>
        <v>15.93</v>
      </c>
      <c r="Z823" s="46">
        <v>2921905</v>
      </c>
      <c r="AA823" s="41">
        <v>1514903</v>
      </c>
      <c r="AB823" s="33">
        <f t="shared" si="330"/>
        <v>0.42007800000000001</v>
      </c>
      <c r="AC823" s="33" t="str">
        <f t="shared" si="331"/>
        <v/>
      </c>
      <c r="AD823" s="33" t="str">
        <f t="shared" si="332"/>
        <v/>
      </c>
      <c r="AE823" s="62">
        <f t="shared" si="333"/>
        <v>0</v>
      </c>
      <c r="AF823" s="62">
        <f t="shared" si="334"/>
        <v>945.95258515249986</v>
      </c>
      <c r="AG823" s="62">
        <f t="shared" si="335"/>
        <v>0</v>
      </c>
      <c r="AH823" s="62" t="str">
        <f t="shared" si="336"/>
        <v/>
      </c>
      <c r="AI823" s="33" t="str">
        <f t="shared" si="337"/>
        <v/>
      </c>
      <c r="AJ823" s="33" t="str">
        <f t="shared" si="338"/>
        <v/>
      </c>
      <c r="AK823" s="34">
        <f t="shared" si="339"/>
        <v>945.95</v>
      </c>
      <c r="AL823" s="34">
        <f t="shared" si="340"/>
        <v>1007.43</v>
      </c>
      <c r="AM823" s="32">
        <f t="shared" si="341"/>
        <v>3527642</v>
      </c>
      <c r="AN823" s="35">
        <f t="shared" si="342"/>
        <v>5.3758495219872974E-3</v>
      </c>
      <c r="AO823" s="32">
        <f t="shared" si="343"/>
        <v>6771.6243401770353</v>
      </c>
      <c r="AP823" s="32">
        <f t="shared" si="344"/>
        <v>2274776</v>
      </c>
      <c r="AQ823" s="32">
        <f t="shared" si="345"/>
        <v>47200</v>
      </c>
      <c r="AR823" s="32">
        <f t="shared" si="346"/>
        <v>75745.150000000009</v>
      </c>
      <c r="AS823" s="32">
        <f t="shared" si="347"/>
        <v>2220804</v>
      </c>
      <c r="AT823" s="36">
        <f t="shared" si="348"/>
        <v>2274776</v>
      </c>
      <c r="AU823" s="33"/>
      <c r="AV823" s="33">
        <f t="shared" si="349"/>
        <v>1</v>
      </c>
      <c r="AX823">
        <v>2268004</v>
      </c>
      <c r="AY823" s="71">
        <f t="shared" si="350"/>
        <v>2.9858853864455264E-3</v>
      </c>
    </row>
    <row r="824" spans="1:51" ht="15" customHeight="1" x14ac:dyDescent="0.25">
      <c r="A824">
        <v>83</v>
      </c>
      <c r="B824">
        <v>8100</v>
      </c>
      <c r="C824" t="s">
        <v>2089</v>
      </c>
      <c r="D824" t="s">
        <v>2090</v>
      </c>
      <c r="E824" s="39" t="s">
        <v>592</v>
      </c>
      <c r="F824" s="32">
        <v>33216</v>
      </c>
      <c r="G824" s="43">
        <v>128</v>
      </c>
      <c r="H824" s="47">
        <f t="shared" si="325"/>
        <v>2.1072099696478683</v>
      </c>
      <c r="I824">
        <v>11</v>
      </c>
      <c r="J824">
        <v>62</v>
      </c>
      <c r="K824" s="33">
        <f t="shared" si="324"/>
        <v>17.741900000000001</v>
      </c>
      <c r="L824" s="33">
        <v>199</v>
      </c>
      <c r="M824" s="33">
        <v>181</v>
      </c>
      <c r="N824" s="33">
        <v>159</v>
      </c>
      <c r="O824" s="33">
        <v>154</v>
      </c>
      <c r="P824" s="42">
        <v>131</v>
      </c>
      <c r="Q824" s="43">
        <v>118</v>
      </c>
      <c r="R824" s="40">
        <f t="shared" si="326"/>
        <v>199</v>
      </c>
      <c r="S824" s="34">
        <f t="shared" si="327"/>
        <v>35.68</v>
      </c>
      <c r="T824" s="43">
        <v>986100</v>
      </c>
      <c r="U824" s="43">
        <v>6840011</v>
      </c>
      <c r="V824" s="54">
        <f t="shared" si="328"/>
        <v>14.416643000000001</v>
      </c>
      <c r="W824" s="32">
        <v>44</v>
      </c>
      <c r="X824">
        <v>123</v>
      </c>
      <c r="Y824">
        <f t="shared" si="329"/>
        <v>35.770000000000003</v>
      </c>
      <c r="Z824" s="46">
        <v>75794</v>
      </c>
      <c r="AA824" s="41">
        <v>58938</v>
      </c>
      <c r="AB824" s="33">
        <f t="shared" si="330"/>
        <v>0.42007800000000001</v>
      </c>
      <c r="AC824" s="33" t="str">
        <f t="shared" si="331"/>
        <v/>
      </c>
      <c r="AD824" s="33" t="str">
        <f t="shared" si="332"/>
        <v/>
      </c>
      <c r="AE824" s="62">
        <f t="shared" si="333"/>
        <v>661.92121646591227</v>
      </c>
      <c r="AF824" s="62">
        <f t="shared" si="334"/>
        <v>0</v>
      </c>
      <c r="AG824" s="62">
        <f t="shared" si="335"/>
        <v>0</v>
      </c>
      <c r="AH824" s="62" t="str">
        <f t="shared" si="336"/>
        <v/>
      </c>
      <c r="AI824" s="33" t="str">
        <f t="shared" si="337"/>
        <v/>
      </c>
      <c r="AJ824" s="33" t="str">
        <f t="shared" si="338"/>
        <v/>
      </c>
      <c r="AK824" s="34">
        <f t="shared" si="339"/>
        <v>661.92</v>
      </c>
      <c r="AL824" s="34">
        <f t="shared" si="340"/>
        <v>704.94</v>
      </c>
      <c r="AM824" s="32">
        <f t="shared" si="341"/>
        <v>58393</v>
      </c>
      <c r="AN824" s="35">
        <f t="shared" si="342"/>
        <v>5.3758495219872974E-3</v>
      </c>
      <c r="AO824" s="32">
        <f t="shared" si="343"/>
        <v>135.34776341507418</v>
      </c>
      <c r="AP824" s="32">
        <f t="shared" si="344"/>
        <v>33351</v>
      </c>
      <c r="AQ824" s="32">
        <f t="shared" si="345"/>
        <v>1280</v>
      </c>
      <c r="AR824" s="32">
        <f t="shared" si="346"/>
        <v>2946.9</v>
      </c>
      <c r="AS824" s="32">
        <f t="shared" si="347"/>
        <v>31936</v>
      </c>
      <c r="AT824" s="36">
        <f t="shared" si="348"/>
        <v>33351</v>
      </c>
      <c r="AU824" s="33"/>
      <c r="AV824" s="33">
        <f t="shared" si="349"/>
        <v>1</v>
      </c>
      <c r="AX824">
        <v>33216</v>
      </c>
      <c r="AY824" s="71">
        <f t="shared" si="350"/>
        <v>4.0643063583815026E-3</v>
      </c>
    </row>
    <row r="825" spans="1:51" ht="15" customHeight="1" x14ac:dyDescent="0.25">
      <c r="A825">
        <v>84</v>
      </c>
      <c r="B825">
        <v>100</v>
      </c>
      <c r="C825" t="s">
        <v>1077</v>
      </c>
      <c r="D825" t="s">
        <v>1078</v>
      </c>
      <c r="E825" s="39" t="s">
        <v>88</v>
      </c>
      <c r="F825" s="32">
        <v>1970619</v>
      </c>
      <c r="G825" s="43">
        <v>3337</v>
      </c>
      <c r="H825" s="47">
        <f t="shared" si="325"/>
        <v>3.5233562066547925</v>
      </c>
      <c r="I825">
        <v>353</v>
      </c>
      <c r="J825">
        <v>1668</v>
      </c>
      <c r="K825" s="33">
        <f t="shared" si="324"/>
        <v>21.1631</v>
      </c>
      <c r="L825" s="33">
        <v>4200</v>
      </c>
      <c r="M825" s="33">
        <v>3909</v>
      </c>
      <c r="N825" s="33">
        <v>3708</v>
      </c>
      <c r="O825" s="33">
        <v>3559</v>
      </c>
      <c r="P825" s="40">
        <v>3386</v>
      </c>
      <c r="Q825" s="43">
        <v>3430</v>
      </c>
      <c r="R825" s="40">
        <f t="shared" si="326"/>
        <v>4200</v>
      </c>
      <c r="S825" s="34">
        <f t="shared" si="327"/>
        <v>20.55</v>
      </c>
      <c r="T825" s="43">
        <v>28450200</v>
      </c>
      <c r="U825" s="43">
        <v>249566946</v>
      </c>
      <c r="V825" s="54">
        <f t="shared" si="328"/>
        <v>11.399827</v>
      </c>
      <c r="W825" s="32">
        <v>656</v>
      </c>
      <c r="X825">
        <v>3369</v>
      </c>
      <c r="Y825">
        <f t="shared" si="329"/>
        <v>19.47</v>
      </c>
      <c r="Z825" s="46">
        <v>2919328</v>
      </c>
      <c r="AA825" s="41">
        <v>1414469</v>
      </c>
      <c r="AB825" s="33">
        <f t="shared" si="330"/>
        <v>0.42007800000000001</v>
      </c>
      <c r="AC825" s="33" t="str">
        <f t="shared" si="331"/>
        <v/>
      </c>
      <c r="AD825" s="33" t="str">
        <f t="shared" si="332"/>
        <v/>
      </c>
      <c r="AE825" s="62">
        <f t="shared" si="333"/>
        <v>0</v>
      </c>
      <c r="AF825" s="62">
        <f t="shared" si="334"/>
        <v>1235.0037950307499</v>
      </c>
      <c r="AG825" s="62">
        <f t="shared" si="335"/>
        <v>0</v>
      </c>
      <c r="AH825" s="62" t="str">
        <f t="shared" si="336"/>
        <v/>
      </c>
      <c r="AI825" s="33" t="str">
        <f t="shared" si="337"/>
        <v/>
      </c>
      <c r="AJ825" s="33" t="str">
        <f t="shared" si="338"/>
        <v/>
      </c>
      <c r="AK825" s="34">
        <f t="shared" si="339"/>
        <v>1235</v>
      </c>
      <c r="AL825" s="34">
        <f t="shared" si="340"/>
        <v>1315.27</v>
      </c>
      <c r="AM825" s="32">
        <f t="shared" si="341"/>
        <v>3162711</v>
      </c>
      <c r="AN825" s="35">
        <f t="shared" si="342"/>
        <v>5.3758495219872974E-3</v>
      </c>
      <c r="AO825" s="32">
        <f t="shared" si="343"/>
        <v>6408.5072083648811</v>
      </c>
      <c r="AP825" s="32">
        <f t="shared" si="344"/>
        <v>1977028</v>
      </c>
      <c r="AQ825" s="32">
        <f t="shared" si="345"/>
        <v>33370</v>
      </c>
      <c r="AR825" s="32">
        <f t="shared" si="346"/>
        <v>70723.45</v>
      </c>
      <c r="AS825" s="32">
        <f t="shared" si="347"/>
        <v>1937249</v>
      </c>
      <c r="AT825" s="36">
        <f t="shared" si="348"/>
        <v>1977028</v>
      </c>
      <c r="AU825" s="33"/>
      <c r="AV825" s="33">
        <f t="shared" si="349"/>
        <v>1</v>
      </c>
      <c r="AX825">
        <v>1970619</v>
      </c>
      <c r="AY825" s="71">
        <f t="shared" si="350"/>
        <v>3.252277583845482E-3</v>
      </c>
    </row>
    <row r="826" spans="1:51" ht="15" customHeight="1" x14ac:dyDescent="0.25">
      <c r="A826">
        <v>84</v>
      </c>
      <c r="B826">
        <v>300</v>
      </c>
      <c r="C826" t="s">
        <v>1133</v>
      </c>
      <c r="D826" t="s">
        <v>1134</v>
      </c>
      <c r="E826" s="39" t="s">
        <v>116</v>
      </c>
      <c r="F826" s="32">
        <v>52193</v>
      </c>
      <c r="G826" s="43">
        <v>164</v>
      </c>
      <c r="H826" s="47">
        <f t="shared" si="325"/>
        <v>2.214843848047698</v>
      </c>
      <c r="I826">
        <v>23</v>
      </c>
      <c r="J826">
        <v>104</v>
      </c>
      <c r="K826" s="33">
        <f t="shared" si="324"/>
        <v>22.115399999999998</v>
      </c>
      <c r="L826" s="33">
        <v>339</v>
      </c>
      <c r="M826" s="33">
        <v>286</v>
      </c>
      <c r="N826" s="33">
        <v>233</v>
      </c>
      <c r="O826" s="33">
        <v>241</v>
      </c>
      <c r="P826" s="42">
        <v>158</v>
      </c>
      <c r="Q826" s="43">
        <v>164</v>
      </c>
      <c r="R826" s="40">
        <f t="shared" si="326"/>
        <v>339</v>
      </c>
      <c r="S826" s="34">
        <f t="shared" si="327"/>
        <v>51.62</v>
      </c>
      <c r="T826" s="43">
        <v>765300</v>
      </c>
      <c r="U826" s="43">
        <v>7854027</v>
      </c>
      <c r="V826" s="54">
        <f t="shared" si="328"/>
        <v>9.7440460000000009</v>
      </c>
      <c r="W826" s="32">
        <v>54</v>
      </c>
      <c r="X826">
        <v>195</v>
      </c>
      <c r="Y826">
        <f t="shared" si="329"/>
        <v>27.69</v>
      </c>
      <c r="Z826" s="46">
        <v>82606</v>
      </c>
      <c r="AA826" s="41">
        <v>64579</v>
      </c>
      <c r="AB826" s="33">
        <f t="shared" si="330"/>
        <v>0.42007800000000001</v>
      </c>
      <c r="AC826" s="33" t="str">
        <f t="shared" si="331"/>
        <v/>
      </c>
      <c r="AD826" s="33" t="str">
        <f t="shared" si="332"/>
        <v/>
      </c>
      <c r="AE826" s="62">
        <f t="shared" si="333"/>
        <v>685.69506462523145</v>
      </c>
      <c r="AF826" s="62">
        <f t="shared" si="334"/>
        <v>0</v>
      </c>
      <c r="AG826" s="62">
        <f t="shared" si="335"/>
        <v>0</v>
      </c>
      <c r="AH826" s="62" t="str">
        <f t="shared" si="336"/>
        <v/>
      </c>
      <c r="AI826" s="33" t="str">
        <f t="shared" si="337"/>
        <v/>
      </c>
      <c r="AJ826" s="33" t="str">
        <f t="shared" si="338"/>
        <v/>
      </c>
      <c r="AK826" s="34">
        <f t="shared" si="339"/>
        <v>685.7</v>
      </c>
      <c r="AL826" s="34">
        <f t="shared" si="340"/>
        <v>730.27</v>
      </c>
      <c r="AM826" s="32">
        <f t="shared" si="341"/>
        <v>85063</v>
      </c>
      <c r="AN826" s="35">
        <f t="shared" si="342"/>
        <v>5.3758495219872974E-3</v>
      </c>
      <c r="AO826" s="32">
        <f t="shared" si="343"/>
        <v>176.70417378772245</v>
      </c>
      <c r="AP826" s="32">
        <f t="shared" si="344"/>
        <v>52370</v>
      </c>
      <c r="AQ826" s="32">
        <f t="shared" si="345"/>
        <v>1640</v>
      </c>
      <c r="AR826" s="32">
        <f t="shared" si="346"/>
        <v>3228.9500000000003</v>
      </c>
      <c r="AS826" s="32">
        <f t="shared" si="347"/>
        <v>50553</v>
      </c>
      <c r="AT826" s="36">
        <f t="shared" si="348"/>
        <v>52370</v>
      </c>
      <c r="AU826" s="33"/>
      <c r="AV826" s="33">
        <f t="shared" si="349"/>
        <v>1</v>
      </c>
      <c r="AX826">
        <v>52193</v>
      </c>
      <c r="AY826" s="71">
        <f t="shared" si="350"/>
        <v>3.3912593642825666E-3</v>
      </c>
    </row>
    <row r="827" spans="1:51" ht="15" customHeight="1" x14ac:dyDescent="0.25">
      <c r="A827">
        <v>84</v>
      </c>
      <c r="B827">
        <v>400</v>
      </c>
      <c r="C827" t="s">
        <v>1319</v>
      </c>
      <c r="D827" t="s">
        <v>1320</v>
      </c>
      <c r="E827" s="39" t="s">
        <v>208</v>
      </c>
      <c r="F827" s="32">
        <v>11518</v>
      </c>
      <c r="G827" s="43">
        <v>29</v>
      </c>
      <c r="H827" s="47">
        <f t="shared" si="325"/>
        <v>1.4623979978989561</v>
      </c>
      <c r="I827">
        <v>2</v>
      </c>
      <c r="J827">
        <v>7</v>
      </c>
      <c r="K827" s="33">
        <f t="shared" si="324"/>
        <v>28.571400000000004</v>
      </c>
      <c r="L827" s="33">
        <v>101</v>
      </c>
      <c r="M827" s="33">
        <v>77</v>
      </c>
      <c r="N827" s="33">
        <v>78</v>
      </c>
      <c r="O827" s="33">
        <v>59</v>
      </c>
      <c r="P827" s="42">
        <v>55</v>
      </c>
      <c r="Q827" s="43">
        <v>36</v>
      </c>
      <c r="R827" s="40">
        <f t="shared" si="326"/>
        <v>101</v>
      </c>
      <c r="S827" s="34">
        <f t="shared" si="327"/>
        <v>71.290000000000006</v>
      </c>
      <c r="T827" s="43">
        <v>412500</v>
      </c>
      <c r="U827" s="43">
        <v>1581723</v>
      </c>
      <c r="V827" s="54">
        <f t="shared" si="328"/>
        <v>26.079155</v>
      </c>
      <c r="W827" s="32">
        <v>4</v>
      </c>
      <c r="X827">
        <v>12</v>
      </c>
      <c r="Y827">
        <f t="shared" si="329"/>
        <v>33.33</v>
      </c>
      <c r="Z827" s="46">
        <v>20765</v>
      </c>
      <c r="AA827" s="41">
        <v>14000</v>
      </c>
      <c r="AB827" s="33">
        <f t="shared" si="330"/>
        <v>0.42007800000000001</v>
      </c>
      <c r="AC827" s="33" t="str">
        <f t="shared" si="331"/>
        <v/>
      </c>
      <c r="AD827" s="33" t="str">
        <f t="shared" si="332"/>
        <v/>
      </c>
      <c r="AE827" s="62">
        <f t="shared" si="333"/>
        <v>519.49708258192777</v>
      </c>
      <c r="AF827" s="62">
        <f t="shared" si="334"/>
        <v>0</v>
      </c>
      <c r="AG827" s="62">
        <f t="shared" si="335"/>
        <v>0</v>
      </c>
      <c r="AH827" s="62" t="str">
        <f t="shared" si="336"/>
        <v/>
      </c>
      <c r="AI827" s="33" t="str">
        <f t="shared" si="337"/>
        <v/>
      </c>
      <c r="AJ827" s="33" t="str">
        <f t="shared" si="338"/>
        <v/>
      </c>
      <c r="AK827" s="34">
        <f t="shared" si="339"/>
        <v>519.5</v>
      </c>
      <c r="AL827" s="34">
        <f t="shared" si="340"/>
        <v>553.26</v>
      </c>
      <c r="AM827" s="32">
        <f t="shared" si="341"/>
        <v>7322</v>
      </c>
      <c r="AN827" s="35">
        <f t="shared" si="342"/>
        <v>5.3758495219872974E-3</v>
      </c>
      <c r="AO827" s="32">
        <f t="shared" si="343"/>
        <v>-22.557064594258701</v>
      </c>
      <c r="AP827" s="32">
        <f t="shared" si="344"/>
        <v>7322</v>
      </c>
      <c r="AQ827" s="32">
        <f t="shared" si="345"/>
        <v>290</v>
      </c>
      <c r="AR827" s="32">
        <f t="shared" si="346"/>
        <v>700</v>
      </c>
      <c r="AS827" s="32">
        <f t="shared" si="347"/>
        <v>11228</v>
      </c>
      <c r="AT827" s="36">
        <f t="shared" si="348"/>
        <v>11228</v>
      </c>
      <c r="AU827" s="33"/>
      <c r="AV827" s="33">
        <f t="shared" si="349"/>
        <v>1</v>
      </c>
      <c r="AX827">
        <v>11518</v>
      </c>
      <c r="AY827" s="71">
        <f t="shared" si="350"/>
        <v>-2.517798228859177E-2</v>
      </c>
    </row>
    <row r="828" spans="1:51" ht="15" customHeight="1" x14ac:dyDescent="0.25">
      <c r="A828">
        <v>84</v>
      </c>
      <c r="B828">
        <v>600</v>
      </c>
      <c r="C828" t="s">
        <v>1457</v>
      </c>
      <c r="D828" t="s">
        <v>1458</v>
      </c>
      <c r="E828" s="39" t="s">
        <v>276</v>
      </c>
      <c r="F828" s="32">
        <v>34739</v>
      </c>
      <c r="G828" s="43">
        <v>126</v>
      </c>
      <c r="H828" s="47">
        <f t="shared" si="325"/>
        <v>2.1003705451175629</v>
      </c>
      <c r="I828">
        <v>8</v>
      </c>
      <c r="J828">
        <v>61</v>
      </c>
      <c r="K828" s="33">
        <f t="shared" si="324"/>
        <v>13.114799999999999</v>
      </c>
      <c r="L828" s="33">
        <v>185</v>
      </c>
      <c r="M828" s="33">
        <v>161</v>
      </c>
      <c r="N828" s="33">
        <v>160</v>
      </c>
      <c r="O828" s="33">
        <v>143</v>
      </c>
      <c r="P828" s="42">
        <v>116</v>
      </c>
      <c r="Q828" s="43">
        <v>126</v>
      </c>
      <c r="R828" s="40">
        <f t="shared" si="326"/>
        <v>185</v>
      </c>
      <c r="S828" s="34">
        <f t="shared" si="327"/>
        <v>31.89</v>
      </c>
      <c r="T828" s="43">
        <v>419400</v>
      </c>
      <c r="U828" s="43">
        <v>4379483</v>
      </c>
      <c r="V828" s="54">
        <f t="shared" si="328"/>
        <v>9.576473</v>
      </c>
      <c r="W828" s="32">
        <v>16</v>
      </c>
      <c r="X828">
        <v>131</v>
      </c>
      <c r="Y828">
        <f t="shared" si="329"/>
        <v>12.21</v>
      </c>
      <c r="Z828" s="46">
        <v>51870</v>
      </c>
      <c r="AA828" s="41">
        <v>18283</v>
      </c>
      <c r="AB828" s="33">
        <f t="shared" si="330"/>
        <v>0.42007800000000001</v>
      </c>
      <c r="AC828" s="33" t="str">
        <f t="shared" si="331"/>
        <v/>
      </c>
      <c r="AD828" s="33" t="str">
        <f t="shared" si="332"/>
        <v/>
      </c>
      <c r="AE828" s="62">
        <f t="shared" si="333"/>
        <v>660.41054489393196</v>
      </c>
      <c r="AF828" s="62">
        <f t="shared" si="334"/>
        <v>0</v>
      </c>
      <c r="AG828" s="62">
        <f t="shared" si="335"/>
        <v>0</v>
      </c>
      <c r="AH828" s="62" t="str">
        <f t="shared" si="336"/>
        <v/>
      </c>
      <c r="AI828" s="33" t="str">
        <f t="shared" si="337"/>
        <v/>
      </c>
      <c r="AJ828" s="33" t="str">
        <f t="shared" si="338"/>
        <v/>
      </c>
      <c r="AK828" s="34">
        <f t="shared" si="339"/>
        <v>660.41</v>
      </c>
      <c r="AL828" s="34">
        <f t="shared" si="340"/>
        <v>703.33</v>
      </c>
      <c r="AM828" s="32">
        <f t="shared" si="341"/>
        <v>66830</v>
      </c>
      <c r="AN828" s="35">
        <f t="shared" si="342"/>
        <v>5.3758495219872974E-3</v>
      </c>
      <c r="AO828" s="32">
        <f t="shared" si="343"/>
        <v>172.51638701009435</v>
      </c>
      <c r="AP828" s="32">
        <f t="shared" si="344"/>
        <v>34912</v>
      </c>
      <c r="AQ828" s="32">
        <f t="shared" si="345"/>
        <v>1260</v>
      </c>
      <c r="AR828" s="32">
        <f t="shared" si="346"/>
        <v>914.15000000000009</v>
      </c>
      <c r="AS828" s="32">
        <f t="shared" si="347"/>
        <v>33825</v>
      </c>
      <c r="AT828" s="36">
        <f t="shared" si="348"/>
        <v>34912</v>
      </c>
      <c r="AU828" s="33"/>
      <c r="AV828" s="33">
        <f t="shared" si="349"/>
        <v>1</v>
      </c>
      <c r="AX828">
        <v>34739</v>
      </c>
      <c r="AY828" s="71">
        <f t="shared" si="350"/>
        <v>4.9799936670600767E-3</v>
      </c>
    </row>
    <row r="829" spans="1:51" ht="15" customHeight="1" x14ac:dyDescent="0.25">
      <c r="A829">
        <v>84</v>
      </c>
      <c r="B829">
        <v>700</v>
      </c>
      <c r="C829" t="s">
        <v>1721</v>
      </c>
      <c r="D829" t="s">
        <v>1722</v>
      </c>
      <c r="E829" s="39" t="s">
        <v>408</v>
      </c>
      <c r="F829" s="32">
        <v>18998</v>
      </c>
      <c r="G829" s="43">
        <v>62</v>
      </c>
      <c r="H829" s="47">
        <f t="shared" si="325"/>
        <v>1.7923916894982539</v>
      </c>
      <c r="I829">
        <v>16</v>
      </c>
      <c r="J829">
        <v>25</v>
      </c>
      <c r="K829" s="33">
        <f t="shared" si="324"/>
        <v>64</v>
      </c>
      <c r="L829" s="33">
        <v>139</v>
      </c>
      <c r="M829" s="33">
        <v>121</v>
      </c>
      <c r="N829" s="33">
        <v>131</v>
      </c>
      <c r="O829" s="33">
        <v>120</v>
      </c>
      <c r="P829" s="42">
        <v>81</v>
      </c>
      <c r="Q829" s="43">
        <v>65</v>
      </c>
      <c r="R829" s="40">
        <f t="shared" si="326"/>
        <v>139</v>
      </c>
      <c r="S829" s="34">
        <f t="shared" si="327"/>
        <v>55.4</v>
      </c>
      <c r="T829" s="43">
        <v>721800</v>
      </c>
      <c r="U829" s="43">
        <v>3208840</v>
      </c>
      <c r="V829" s="54">
        <f t="shared" si="328"/>
        <v>22.494109999999999</v>
      </c>
      <c r="W829" s="32">
        <v>10</v>
      </c>
      <c r="X829">
        <v>61</v>
      </c>
      <c r="Y829">
        <f t="shared" si="329"/>
        <v>16.39</v>
      </c>
      <c r="Z829" s="46">
        <v>41369</v>
      </c>
      <c r="AA829" s="41">
        <v>17801</v>
      </c>
      <c r="AB829" s="33">
        <f t="shared" si="330"/>
        <v>0.42007800000000001</v>
      </c>
      <c r="AC829" s="33" t="str">
        <f t="shared" si="331"/>
        <v/>
      </c>
      <c r="AD829" s="33" t="str">
        <f t="shared" si="332"/>
        <v/>
      </c>
      <c r="AE829" s="62">
        <f t="shared" si="333"/>
        <v>592.38509920130582</v>
      </c>
      <c r="AF829" s="62">
        <f t="shared" si="334"/>
        <v>0</v>
      </c>
      <c r="AG829" s="62">
        <f t="shared" si="335"/>
        <v>0</v>
      </c>
      <c r="AH829" s="62" t="str">
        <f t="shared" si="336"/>
        <v/>
      </c>
      <c r="AI829" s="33" t="str">
        <f t="shared" si="337"/>
        <v/>
      </c>
      <c r="AJ829" s="33" t="str">
        <f t="shared" si="338"/>
        <v/>
      </c>
      <c r="AK829" s="34">
        <f t="shared" si="339"/>
        <v>592.39</v>
      </c>
      <c r="AL829" s="34">
        <f t="shared" si="340"/>
        <v>630.89</v>
      </c>
      <c r="AM829" s="32">
        <f t="shared" si="341"/>
        <v>21737</v>
      </c>
      <c r="AN829" s="35">
        <f t="shared" si="342"/>
        <v>5.3758495219872974E-3</v>
      </c>
      <c r="AO829" s="32">
        <f t="shared" si="343"/>
        <v>14.724451840723207</v>
      </c>
      <c r="AP829" s="32">
        <f t="shared" si="344"/>
        <v>19013</v>
      </c>
      <c r="AQ829" s="32">
        <f t="shared" si="345"/>
        <v>620</v>
      </c>
      <c r="AR829" s="32">
        <f t="shared" si="346"/>
        <v>890.05000000000007</v>
      </c>
      <c r="AS829" s="32">
        <f t="shared" si="347"/>
        <v>18378</v>
      </c>
      <c r="AT829" s="36">
        <f t="shared" si="348"/>
        <v>19013</v>
      </c>
      <c r="AU829" s="33"/>
      <c r="AV829" s="33">
        <f t="shared" si="349"/>
        <v>1</v>
      </c>
      <c r="AX829">
        <v>18998</v>
      </c>
      <c r="AY829" s="71">
        <f t="shared" si="350"/>
        <v>7.8955679545215289E-4</v>
      </c>
    </row>
    <row r="830" spans="1:51" ht="15" customHeight="1" x14ac:dyDescent="0.25">
      <c r="A830">
        <v>84</v>
      </c>
      <c r="B830">
        <v>900</v>
      </c>
      <c r="C830" t="s">
        <v>2001</v>
      </c>
      <c r="D830" t="s">
        <v>2002</v>
      </c>
      <c r="E830" s="39" t="s">
        <v>548</v>
      </c>
      <c r="F830" s="32">
        <v>0</v>
      </c>
      <c r="G830" s="43">
        <v>61</v>
      </c>
      <c r="H830" s="47">
        <f t="shared" si="325"/>
        <v>1.7853298350107671</v>
      </c>
      <c r="I830">
        <v>16</v>
      </c>
      <c r="J830">
        <v>20</v>
      </c>
      <c r="K830" s="33">
        <f t="shared" si="324"/>
        <v>80</v>
      </c>
      <c r="L830" s="33">
        <v>114</v>
      </c>
      <c r="M830" s="33">
        <v>89</v>
      </c>
      <c r="N830" s="33">
        <v>63</v>
      </c>
      <c r="O830" s="33">
        <v>69</v>
      </c>
      <c r="P830" s="42">
        <v>68</v>
      </c>
      <c r="Q830" s="43">
        <v>67</v>
      </c>
      <c r="R830" s="40">
        <f t="shared" si="326"/>
        <v>114</v>
      </c>
      <c r="S830" s="34">
        <f t="shared" si="327"/>
        <v>46.49</v>
      </c>
      <c r="T830" s="43">
        <v>1701000</v>
      </c>
      <c r="U830" s="43">
        <v>19767409</v>
      </c>
      <c r="V830" s="54">
        <f t="shared" si="328"/>
        <v>8.6050730000000009</v>
      </c>
      <c r="W830" s="32">
        <v>2</v>
      </c>
      <c r="X830">
        <v>68</v>
      </c>
      <c r="Y830">
        <f t="shared" si="329"/>
        <v>2.94</v>
      </c>
      <c r="Z830" s="46">
        <v>223754</v>
      </c>
      <c r="AA830" s="41">
        <v>9303</v>
      </c>
      <c r="AB830" s="33">
        <f t="shared" si="330"/>
        <v>0.42007800000000001</v>
      </c>
      <c r="AC830" s="33" t="str">
        <f t="shared" si="331"/>
        <v/>
      </c>
      <c r="AD830" s="33" t="str">
        <f t="shared" si="332"/>
        <v/>
      </c>
      <c r="AE830" s="62">
        <f t="shared" si="333"/>
        <v>590.82529796767324</v>
      </c>
      <c r="AF830" s="62">
        <f t="shared" si="334"/>
        <v>0</v>
      </c>
      <c r="AG830" s="62">
        <f t="shared" si="335"/>
        <v>0</v>
      </c>
      <c r="AH830" s="62" t="str">
        <f t="shared" si="336"/>
        <v/>
      </c>
      <c r="AI830" s="33" t="str">
        <f t="shared" si="337"/>
        <v/>
      </c>
      <c r="AJ830" s="33" t="str">
        <f t="shared" si="338"/>
        <v/>
      </c>
      <c r="AK830" s="34">
        <f t="shared" si="339"/>
        <v>590.83000000000004</v>
      </c>
      <c r="AL830" s="34">
        <f t="shared" si="340"/>
        <v>629.23</v>
      </c>
      <c r="AM830" s="32">
        <f t="shared" si="341"/>
        <v>0</v>
      </c>
      <c r="AN830" s="35">
        <f t="shared" si="342"/>
        <v>5.3758495219872974E-3</v>
      </c>
      <c r="AO830" s="32">
        <f t="shared" si="343"/>
        <v>0</v>
      </c>
      <c r="AP830" s="32">
        <f t="shared" si="344"/>
        <v>0</v>
      </c>
      <c r="AQ830" s="32">
        <f t="shared" si="345"/>
        <v>610</v>
      </c>
      <c r="AR830" s="32">
        <f t="shared" si="346"/>
        <v>465.15000000000003</v>
      </c>
      <c r="AS830" s="32">
        <f t="shared" si="347"/>
        <v>-465</v>
      </c>
      <c r="AT830" s="36">
        <f t="shared" si="348"/>
        <v>0</v>
      </c>
      <c r="AU830" s="33"/>
      <c r="AV830" s="33">
        <f t="shared" si="349"/>
        <v>0</v>
      </c>
      <c r="AX830">
        <v>0</v>
      </c>
      <c r="AY830" s="71" t="e">
        <f t="shared" si="350"/>
        <v>#DIV/0!</v>
      </c>
    </row>
    <row r="831" spans="1:51" ht="15" customHeight="1" x14ac:dyDescent="0.25">
      <c r="A831">
        <v>84</v>
      </c>
      <c r="B831">
        <v>1200</v>
      </c>
      <c r="C831" t="s">
        <v>2583</v>
      </c>
      <c r="D831" t="s">
        <v>2584</v>
      </c>
      <c r="E831" s="39" t="s">
        <v>838</v>
      </c>
      <c r="F831" s="32">
        <v>32566</v>
      </c>
      <c r="G831" s="43">
        <v>112</v>
      </c>
      <c r="H831" s="47">
        <f t="shared" si="325"/>
        <v>2.0492180226701815</v>
      </c>
      <c r="I831">
        <v>40</v>
      </c>
      <c r="J831">
        <v>62</v>
      </c>
      <c r="K831" s="33">
        <f t="shared" si="324"/>
        <v>64.516099999999994</v>
      </c>
      <c r="L831" s="33">
        <v>171</v>
      </c>
      <c r="M831" s="33">
        <v>177</v>
      </c>
      <c r="N831" s="33">
        <v>158</v>
      </c>
      <c r="O831" s="33">
        <v>122</v>
      </c>
      <c r="P831" s="42">
        <v>142</v>
      </c>
      <c r="Q831" s="43">
        <v>128</v>
      </c>
      <c r="R831" s="40">
        <f t="shared" si="326"/>
        <v>177</v>
      </c>
      <c r="S831" s="34">
        <f t="shared" si="327"/>
        <v>36.72</v>
      </c>
      <c r="T831" s="43">
        <v>2234800</v>
      </c>
      <c r="U831" s="43">
        <v>10926187</v>
      </c>
      <c r="V831" s="54">
        <f t="shared" si="328"/>
        <v>20.453613000000001</v>
      </c>
      <c r="W831" s="32">
        <v>39</v>
      </c>
      <c r="X831">
        <v>136</v>
      </c>
      <c r="Y831">
        <f t="shared" si="329"/>
        <v>28.68</v>
      </c>
      <c r="Z831" s="46">
        <v>141934</v>
      </c>
      <c r="AA831" s="41">
        <v>51015</v>
      </c>
      <c r="AB831" s="33">
        <f t="shared" si="330"/>
        <v>0.42007800000000001</v>
      </c>
      <c r="AC831" s="33" t="str">
        <f t="shared" si="331"/>
        <v/>
      </c>
      <c r="AD831" s="33" t="str">
        <f t="shared" si="332"/>
        <v/>
      </c>
      <c r="AE831" s="62">
        <f t="shared" si="333"/>
        <v>649.11212919332172</v>
      </c>
      <c r="AF831" s="62">
        <f t="shared" si="334"/>
        <v>0</v>
      </c>
      <c r="AG831" s="62">
        <f t="shared" si="335"/>
        <v>0</v>
      </c>
      <c r="AH831" s="62" t="str">
        <f t="shared" si="336"/>
        <v/>
      </c>
      <c r="AI831" s="33" t="str">
        <f t="shared" si="337"/>
        <v/>
      </c>
      <c r="AJ831" s="33" t="str">
        <f t="shared" si="338"/>
        <v/>
      </c>
      <c r="AK831" s="34">
        <f t="shared" si="339"/>
        <v>649.11</v>
      </c>
      <c r="AL831" s="34">
        <f t="shared" si="340"/>
        <v>691.3</v>
      </c>
      <c r="AM831" s="32">
        <f t="shared" si="341"/>
        <v>17802</v>
      </c>
      <c r="AN831" s="35">
        <f t="shared" si="342"/>
        <v>5.3758495219872974E-3</v>
      </c>
      <c r="AO831" s="32">
        <f t="shared" si="343"/>
        <v>-79.36904234262046</v>
      </c>
      <c r="AP831" s="32">
        <f t="shared" si="344"/>
        <v>17802</v>
      </c>
      <c r="AQ831" s="32">
        <f t="shared" si="345"/>
        <v>1120</v>
      </c>
      <c r="AR831" s="32">
        <f t="shared" si="346"/>
        <v>2550.75</v>
      </c>
      <c r="AS831" s="32">
        <f t="shared" si="347"/>
        <v>31446</v>
      </c>
      <c r="AT831" s="36">
        <f t="shared" si="348"/>
        <v>31446</v>
      </c>
      <c r="AU831" s="33"/>
      <c r="AV831" s="33">
        <f t="shared" si="349"/>
        <v>1</v>
      </c>
      <c r="AX831">
        <v>32566</v>
      </c>
      <c r="AY831" s="71">
        <f t="shared" si="350"/>
        <v>-3.4391696861757665E-2</v>
      </c>
    </row>
    <row r="832" spans="1:51" ht="15" customHeight="1" x14ac:dyDescent="0.25">
      <c r="A832">
        <v>84</v>
      </c>
      <c r="B832">
        <v>8500</v>
      </c>
      <c r="C832" t="s">
        <v>2237</v>
      </c>
      <c r="D832" t="s">
        <v>2238</v>
      </c>
      <c r="E832" s="39" t="s">
        <v>665</v>
      </c>
      <c r="F832" s="32">
        <v>157728</v>
      </c>
      <c r="G832" s="43">
        <v>489</v>
      </c>
      <c r="H832" s="47">
        <f t="shared" si="325"/>
        <v>2.6893088591236203</v>
      </c>
      <c r="I832">
        <v>31</v>
      </c>
      <c r="J832">
        <v>197</v>
      </c>
      <c r="K832" s="33">
        <f t="shared" si="324"/>
        <v>15.736000000000001</v>
      </c>
      <c r="L832" s="33">
        <v>448</v>
      </c>
      <c r="M832" s="33">
        <v>476</v>
      </c>
      <c r="N832" s="33">
        <v>443</v>
      </c>
      <c r="O832" s="33">
        <v>497</v>
      </c>
      <c r="P832" s="42">
        <v>493</v>
      </c>
      <c r="Q832" s="43">
        <v>498</v>
      </c>
      <c r="R832" s="40">
        <f t="shared" si="326"/>
        <v>498</v>
      </c>
      <c r="S832" s="34">
        <f t="shared" si="327"/>
        <v>1.81</v>
      </c>
      <c r="T832" s="43">
        <v>6031800</v>
      </c>
      <c r="U832" s="43">
        <v>37346840</v>
      </c>
      <c r="V832" s="54">
        <f t="shared" si="328"/>
        <v>16.150763999999999</v>
      </c>
      <c r="W832" s="32">
        <v>76</v>
      </c>
      <c r="X832">
        <v>504</v>
      </c>
      <c r="Y832">
        <f t="shared" si="329"/>
        <v>15.08</v>
      </c>
      <c r="Z832" s="46">
        <v>464836</v>
      </c>
      <c r="AA832" s="41">
        <v>420264</v>
      </c>
      <c r="AB832" s="33">
        <f t="shared" si="330"/>
        <v>0.42007800000000001</v>
      </c>
      <c r="AC832" s="33" t="str">
        <f t="shared" si="331"/>
        <v/>
      </c>
      <c r="AD832" s="33" t="str">
        <f t="shared" si="332"/>
        <v/>
      </c>
      <c r="AE832" s="62">
        <f t="shared" si="333"/>
        <v>790.49347287664784</v>
      </c>
      <c r="AF832" s="62">
        <f t="shared" si="334"/>
        <v>0</v>
      </c>
      <c r="AG832" s="62">
        <f t="shared" si="335"/>
        <v>0</v>
      </c>
      <c r="AH832" s="62" t="str">
        <f t="shared" si="336"/>
        <v/>
      </c>
      <c r="AI832" s="33" t="str">
        <f t="shared" si="337"/>
        <v/>
      </c>
      <c r="AJ832" s="33" t="str">
        <f t="shared" si="338"/>
        <v/>
      </c>
      <c r="AK832" s="34">
        <f t="shared" si="339"/>
        <v>790.49</v>
      </c>
      <c r="AL832" s="34">
        <f t="shared" si="340"/>
        <v>841.87</v>
      </c>
      <c r="AM832" s="32">
        <f t="shared" si="341"/>
        <v>216407</v>
      </c>
      <c r="AN832" s="35">
        <f t="shared" si="342"/>
        <v>5.3758495219872974E-3</v>
      </c>
      <c r="AO832" s="32">
        <f t="shared" si="343"/>
        <v>315.44947410069261</v>
      </c>
      <c r="AP832" s="32">
        <f t="shared" si="344"/>
        <v>158043</v>
      </c>
      <c r="AQ832" s="32">
        <f t="shared" si="345"/>
        <v>4890</v>
      </c>
      <c r="AR832" s="32">
        <f t="shared" si="346"/>
        <v>21013.200000000001</v>
      </c>
      <c r="AS832" s="32">
        <f t="shared" si="347"/>
        <v>152838</v>
      </c>
      <c r="AT832" s="36">
        <f t="shared" si="348"/>
        <v>158043</v>
      </c>
      <c r="AU832" s="33"/>
      <c r="AV832" s="33">
        <f t="shared" si="349"/>
        <v>1</v>
      </c>
      <c r="AX832">
        <v>157728</v>
      </c>
      <c r="AY832" s="71">
        <f t="shared" si="350"/>
        <v>1.9971089470480828E-3</v>
      </c>
    </row>
    <row r="833" spans="1:51" ht="15" customHeight="1" x14ac:dyDescent="0.25">
      <c r="A833">
        <v>85</v>
      </c>
      <c r="B833">
        <v>100</v>
      </c>
      <c r="C833" t="s">
        <v>929</v>
      </c>
      <c r="D833" t="s">
        <v>930</v>
      </c>
      <c r="E833" s="39" t="s">
        <v>14</v>
      </c>
      <c r="F833" s="32">
        <v>103646</v>
      </c>
      <c r="G833" s="43">
        <v>469</v>
      </c>
      <c r="H833" s="47">
        <f t="shared" si="325"/>
        <v>2.6711728427150834</v>
      </c>
      <c r="I833">
        <v>23</v>
      </c>
      <c r="J833">
        <v>184</v>
      </c>
      <c r="K833" s="33">
        <f t="shared" si="324"/>
        <v>12.5</v>
      </c>
      <c r="L833" s="33">
        <v>334</v>
      </c>
      <c r="M833" s="33">
        <v>354</v>
      </c>
      <c r="N833" s="33">
        <v>349</v>
      </c>
      <c r="O833" s="33">
        <v>417</v>
      </c>
      <c r="P833" s="42">
        <v>493</v>
      </c>
      <c r="Q833" s="43">
        <v>471</v>
      </c>
      <c r="R833" s="40">
        <f t="shared" si="326"/>
        <v>493</v>
      </c>
      <c r="S833" s="34">
        <f t="shared" si="327"/>
        <v>4.87</v>
      </c>
      <c r="T833" s="43">
        <v>4342500</v>
      </c>
      <c r="U833" s="43">
        <v>52658074</v>
      </c>
      <c r="V833" s="54">
        <f t="shared" si="328"/>
        <v>8.2465989999999998</v>
      </c>
      <c r="W833" s="32">
        <v>75</v>
      </c>
      <c r="X833">
        <v>413</v>
      </c>
      <c r="Y833">
        <f t="shared" si="329"/>
        <v>18.16</v>
      </c>
      <c r="Z833" s="46">
        <v>502874</v>
      </c>
      <c r="AA833" s="41">
        <v>156001</v>
      </c>
      <c r="AB833" s="33">
        <f t="shared" si="330"/>
        <v>0.42007800000000001</v>
      </c>
      <c r="AC833" s="33" t="str">
        <f t="shared" si="331"/>
        <v/>
      </c>
      <c r="AD833" s="33" t="str">
        <f t="shared" si="332"/>
        <v/>
      </c>
      <c r="AE833" s="62">
        <f t="shared" si="333"/>
        <v>786.48764398037952</v>
      </c>
      <c r="AF833" s="62">
        <f t="shared" si="334"/>
        <v>0</v>
      </c>
      <c r="AG833" s="62">
        <f t="shared" si="335"/>
        <v>0</v>
      </c>
      <c r="AH833" s="62" t="str">
        <f t="shared" si="336"/>
        <v/>
      </c>
      <c r="AI833" s="33" t="str">
        <f t="shared" si="337"/>
        <v/>
      </c>
      <c r="AJ833" s="33" t="str">
        <f t="shared" si="338"/>
        <v/>
      </c>
      <c r="AK833" s="34">
        <f t="shared" si="339"/>
        <v>786.49</v>
      </c>
      <c r="AL833" s="34">
        <f t="shared" si="340"/>
        <v>837.61</v>
      </c>
      <c r="AM833" s="32">
        <f t="shared" si="341"/>
        <v>181593</v>
      </c>
      <c r="AN833" s="35">
        <f t="shared" si="342"/>
        <v>5.3758495219872974E-3</v>
      </c>
      <c r="AO833" s="32">
        <f t="shared" si="343"/>
        <v>419.03134269034388</v>
      </c>
      <c r="AP833" s="32">
        <f t="shared" si="344"/>
        <v>104065</v>
      </c>
      <c r="AQ833" s="32">
        <f t="shared" si="345"/>
        <v>4690</v>
      </c>
      <c r="AR833" s="32">
        <f t="shared" si="346"/>
        <v>7800.05</v>
      </c>
      <c r="AS833" s="32">
        <f t="shared" si="347"/>
        <v>98956</v>
      </c>
      <c r="AT833" s="36">
        <f t="shared" si="348"/>
        <v>104065</v>
      </c>
      <c r="AU833" s="33"/>
      <c r="AV833" s="33">
        <f t="shared" si="349"/>
        <v>1</v>
      </c>
      <c r="AX833">
        <v>103646</v>
      </c>
      <c r="AY833" s="71">
        <f t="shared" si="350"/>
        <v>4.0426065646527601E-3</v>
      </c>
    </row>
    <row r="834" spans="1:51" ht="15" customHeight="1" x14ac:dyDescent="0.25">
      <c r="A834">
        <v>85</v>
      </c>
      <c r="B834">
        <v>200</v>
      </c>
      <c r="C834" t="s">
        <v>1265</v>
      </c>
      <c r="D834" t="s">
        <v>1266</v>
      </c>
      <c r="E834" s="39" t="s">
        <v>181</v>
      </c>
      <c r="F834" s="32">
        <v>54053</v>
      </c>
      <c r="G834" s="43">
        <v>295</v>
      </c>
      <c r="H834" s="47">
        <f t="shared" si="325"/>
        <v>2.469822015978163</v>
      </c>
      <c r="I834">
        <v>43</v>
      </c>
      <c r="J834">
        <v>151</v>
      </c>
      <c r="K834" s="33">
        <f t="shared" si="324"/>
        <v>28.476800000000001</v>
      </c>
      <c r="L834" s="33">
        <v>369</v>
      </c>
      <c r="M834" s="33">
        <v>350</v>
      </c>
      <c r="N834" s="33">
        <v>360</v>
      </c>
      <c r="O834" s="33">
        <v>329</v>
      </c>
      <c r="P834" s="42">
        <v>323</v>
      </c>
      <c r="Q834" s="43">
        <v>295</v>
      </c>
      <c r="R834" s="40">
        <f t="shared" si="326"/>
        <v>369</v>
      </c>
      <c r="S834" s="34">
        <f t="shared" si="327"/>
        <v>20.05</v>
      </c>
      <c r="T834" s="43">
        <v>942600</v>
      </c>
      <c r="U834" s="43">
        <v>36287892</v>
      </c>
      <c r="V834" s="54">
        <f t="shared" si="328"/>
        <v>2.5975609999999998</v>
      </c>
      <c r="W834" s="32">
        <v>63</v>
      </c>
      <c r="X834">
        <v>276</v>
      </c>
      <c r="Y834">
        <f t="shared" si="329"/>
        <v>22.83</v>
      </c>
      <c r="Z834" s="46">
        <v>383722</v>
      </c>
      <c r="AA834" s="41">
        <v>136390</v>
      </c>
      <c r="AB834" s="33">
        <f t="shared" si="330"/>
        <v>0.42007800000000001</v>
      </c>
      <c r="AC834" s="33" t="str">
        <f t="shared" si="331"/>
        <v/>
      </c>
      <c r="AD834" s="33" t="str">
        <f t="shared" si="332"/>
        <v/>
      </c>
      <c r="AE834" s="62">
        <f t="shared" si="333"/>
        <v>742.01387742320867</v>
      </c>
      <c r="AF834" s="62">
        <f t="shared" si="334"/>
        <v>0</v>
      </c>
      <c r="AG834" s="62">
        <f t="shared" si="335"/>
        <v>0</v>
      </c>
      <c r="AH834" s="62" t="str">
        <f t="shared" si="336"/>
        <v/>
      </c>
      <c r="AI834" s="33" t="str">
        <f t="shared" si="337"/>
        <v/>
      </c>
      <c r="AJ834" s="33" t="str">
        <f t="shared" si="338"/>
        <v/>
      </c>
      <c r="AK834" s="34">
        <f t="shared" si="339"/>
        <v>742.01</v>
      </c>
      <c r="AL834" s="34">
        <f t="shared" si="340"/>
        <v>790.24</v>
      </c>
      <c r="AM834" s="32">
        <f t="shared" si="341"/>
        <v>71928</v>
      </c>
      <c r="AN834" s="35">
        <f t="shared" si="342"/>
        <v>5.3758495219872974E-3</v>
      </c>
      <c r="AO834" s="32">
        <f t="shared" si="343"/>
        <v>96.09331020552294</v>
      </c>
      <c r="AP834" s="32">
        <f t="shared" si="344"/>
        <v>54149</v>
      </c>
      <c r="AQ834" s="32">
        <f t="shared" si="345"/>
        <v>2950</v>
      </c>
      <c r="AR834" s="32">
        <f t="shared" si="346"/>
        <v>6819.5</v>
      </c>
      <c r="AS834" s="32">
        <f t="shared" si="347"/>
        <v>51103</v>
      </c>
      <c r="AT834" s="36">
        <f t="shared" si="348"/>
        <v>54149</v>
      </c>
      <c r="AU834" s="33"/>
      <c r="AV834" s="33">
        <f t="shared" si="349"/>
        <v>1</v>
      </c>
      <c r="AX834">
        <v>54053</v>
      </c>
      <c r="AY834" s="71">
        <f t="shared" si="350"/>
        <v>1.7760346326753372E-3</v>
      </c>
    </row>
    <row r="835" spans="1:51" ht="15" customHeight="1" x14ac:dyDescent="0.25">
      <c r="A835">
        <v>85</v>
      </c>
      <c r="B835">
        <v>400</v>
      </c>
      <c r="C835" t="s">
        <v>1363</v>
      </c>
      <c r="D835" t="s">
        <v>1364</v>
      </c>
      <c r="E835" s="39" t="s">
        <v>230</v>
      </c>
      <c r="F835" s="32">
        <v>23985</v>
      </c>
      <c r="G835" s="43">
        <v>136</v>
      </c>
      <c r="H835" s="47">
        <f t="shared" si="325"/>
        <v>2.1335389083702174</v>
      </c>
      <c r="I835">
        <v>23</v>
      </c>
      <c r="J835">
        <v>52</v>
      </c>
      <c r="K835" s="33">
        <f t="shared" si="324"/>
        <v>44.230799999999995</v>
      </c>
      <c r="L835" s="33">
        <v>158</v>
      </c>
      <c r="M835" s="33">
        <v>198</v>
      </c>
      <c r="N835" s="33">
        <v>220</v>
      </c>
      <c r="O835" s="33">
        <v>214</v>
      </c>
      <c r="P835" s="42">
        <v>152</v>
      </c>
      <c r="Q835" s="43">
        <v>129</v>
      </c>
      <c r="R835" s="40">
        <f t="shared" si="326"/>
        <v>220</v>
      </c>
      <c r="S835" s="34">
        <f t="shared" si="327"/>
        <v>38.18</v>
      </c>
      <c r="T835" s="43">
        <v>1293900</v>
      </c>
      <c r="U835" s="43">
        <v>17216105</v>
      </c>
      <c r="V835" s="54">
        <f t="shared" si="328"/>
        <v>7.5156369999999999</v>
      </c>
      <c r="W835" s="32">
        <v>24</v>
      </c>
      <c r="X835">
        <v>82</v>
      </c>
      <c r="Y835">
        <f t="shared" si="329"/>
        <v>29.27</v>
      </c>
      <c r="Z835" s="46">
        <v>168776</v>
      </c>
      <c r="AA835" s="41">
        <v>37439</v>
      </c>
      <c r="AB835" s="33">
        <f t="shared" si="330"/>
        <v>0.42007800000000001</v>
      </c>
      <c r="AC835" s="33" t="str">
        <f t="shared" si="331"/>
        <v/>
      </c>
      <c r="AD835" s="33" t="str">
        <f t="shared" si="332"/>
        <v/>
      </c>
      <c r="AE835" s="62">
        <f t="shared" si="333"/>
        <v>667.73667346408854</v>
      </c>
      <c r="AF835" s="62">
        <f t="shared" si="334"/>
        <v>0</v>
      </c>
      <c r="AG835" s="62">
        <f t="shared" si="335"/>
        <v>0</v>
      </c>
      <c r="AH835" s="62" t="str">
        <f t="shared" si="336"/>
        <v/>
      </c>
      <c r="AI835" s="33" t="str">
        <f t="shared" si="337"/>
        <v/>
      </c>
      <c r="AJ835" s="33" t="str">
        <f t="shared" si="338"/>
        <v/>
      </c>
      <c r="AK835" s="34">
        <f t="shared" si="339"/>
        <v>667.74</v>
      </c>
      <c r="AL835" s="34">
        <f t="shared" si="340"/>
        <v>711.14</v>
      </c>
      <c r="AM835" s="32">
        <f t="shared" si="341"/>
        <v>25816</v>
      </c>
      <c r="AN835" s="35">
        <f t="shared" si="342"/>
        <v>5.3758495219872974E-3</v>
      </c>
      <c r="AO835" s="32">
        <f t="shared" si="343"/>
        <v>9.843180474758741</v>
      </c>
      <c r="AP835" s="32">
        <f t="shared" si="344"/>
        <v>23995</v>
      </c>
      <c r="AQ835" s="32">
        <f t="shared" si="345"/>
        <v>1360</v>
      </c>
      <c r="AR835" s="32">
        <f t="shared" si="346"/>
        <v>1871.95</v>
      </c>
      <c r="AS835" s="32">
        <f t="shared" si="347"/>
        <v>22625</v>
      </c>
      <c r="AT835" s="36">
        <f t="shared" si="348"/>
        <v>23995</v>
      </c>
      <c r="AU835" s="33"/>
      <c r="AV835" s="33">
        <f t="shared" si="349"/>
        <v>1</v>
      </c>
      <c r="AX835">
        <v>23985</v>
      </c>
      <c r="AY835" s="71">
        <f t="shared" si="350"/>
        <v>4.1692724619553888E-4</v>
      </c>
    </row>
    <row r="836" spans="1:51" ht="15" customHeight="1" x14ac:dyDescent="0.25">
      <c r="A836">
        <v>85</v>
      </c>
      <c r="B836">
        <v>500</v>
      </c>
      <c r="C836" t="s">
        <v>1519</v>
      </c>
      <c r="D836" t="s">
        <v>1520</v>
      </c>
      <c r="E836" s="39" t="s">
        <v>307</v>
      </c>
      <c r="F836" s="32">
        <v>593485</v>
      </c>
      <c r="G836" s="43">
        <v>4152</v>
      </c>
      <c r="H836" s="47">
        <f t="shared" si="325"/>
        <v>3.6182573448404014</v>
      </c>
      <c r="I836">
        <v>73</v>
      </c>
      <c r="J836">
        <v>2095</v>
      </c>
      <c r="K836" s="33">
        <f t="shared" si="324"/>
        <v>3.4845000000000002</v>
      </c>
      <c r="L836" s="33">
        <v>1829</v>
      </c>
      <c r="M836" s="33">
        <v>2567</v>
      </c>
      <c r="N836" s="33">
        <v>2878</v>
      </c>
      <c r="O836" s="33">
        <v>3373</v>
      </c>
      <c r="P836" s="40">
        <v>4036</v>
      </c>
      <c r="Q836" s="43">
        <v>4158</v>
      </c>
      <c r="R836" s="40">
        <f t="shared" si="326"/>
        <v>4158</v>
      </c>
      <c r="S836" s="34">
        <f t="shared" si="327"/>
        <v>0.14000000000000001</v>
      </c>
      <c r="T836" s="43">
        <v>74930600</v>
      </c>
      <c r="U836" s="43">
        <v>401558238</v>
      </c>
      <c r="V836" s="54">
        <f t="shared" si="328"/>
        <v>18.659958</v>
      </c>
      <c r="W836" s="32">
        <v>844</v>
      </c>
      <c r="X836">
        <v>4104</v>
      </c>
      <c r="Y836">
        <f t="shared" si="329"/>
        <v>20.57</v>
      </c>
      <c r="Z836" s="46">
        <v>5036362</v>
      </c>
      <c r="AA836" s="41">
        <v>1885250</v>
      </c>
      <c r="AB836" s="33">
        <f t="shared" si="330"/>
        <v>0.42007800000000001</v>
      </c>
      <c r="AC836" s="33" t="str">
        <f t="shared" si="331"/>
        <v/>
      </c>
      <c r="AD836" s="33" t="str">
        <f t="shared" si="332"/>
        <v/>
      </c>
      <c r="AE836" s="62">
        <f t="shared" si="333"/>
        <v>0</v>
      </c>
      <c r="AF836" s="62">
        <f t="shared" si="334"/>
        <v>798.95331664049991</v>
      </c>
      <c r="AG836" s="62">
        <f t="shared" si="335"/>
        <v>0</v>
      </c>
      <c r="AH836" s="62" t="str">
        <f t="shared" si="336"/>
        <v/>
      </c>
      <c r="AI836" s="33" t="str">
        <f t="shared" si="337"/>
        <v/>
      </c>
      <c r="AJ836" s="33" t="str">
        <f t="shared" si="338"/>
        <v/>
      </c>
      <c r="AK836" s="34">
        <f t="shared" si="339"/>
        <v>798.95</v>
      </c>
      <c r="AL836" s="34">
        <f t="shared" si="340"/>
        <v>850.88</v>
      </c>
      <c r="AM836" s="32">
        <f t="shared" si="341"/>
        <v>1417189</v>
      </c>
      <c r="AN836" s="35">
        <f t="shared" si="342"/>
        <v>5.3758495219872974E-3</v>
      </c>
      <c r="AO836" s="32">
        <f t="shared" si="343"/>
        <v>4428.1087546590252</v>
      </c>
      <c r="AP836" s="32">
        <f t="shared" si="344"/>
        <v>597913</v>
      </c>
      <c r="AQ836" s="32">
        <f t="shared" si="345"/>
        <v>41520</v>
      </c>
      <c r="AR836" s="32">
        <f t="shared" si="346"/>
        <v>94262.5</v>
      </c>
      <c r="AS836" s="32">
        <f t="shared" si="347"/>
        <v>551965</v>
      </c>
      <c r="AT836" s="36">
        <f t="shared" si="348"/>
        <v>597913</v>
      </c>
      <c r="AU836" s="33"/>
      <c r="AV836" s="33">
        <f t="shared" si="349"/>
        <v>1</v>
      </c>
      <c r="AX836">
        <v>593485</v>
      </c>
      <c r="AY836" s="71">
        <f t="shared" si="350"/>
        <v>7.4610141789598723E-3</v>
      </c>
    </row>
    <row r="837" spans="1:51" ht="15" customHeight="1" x14ac:dyDescent="0.25">
      <c r="A837">
        <v>85</v>
      </c>
      <c r="B837">
        <v>700</v>
      </c>
      <c r="C837" t="s">
        <v>1809</v>
      </c>
      <c r="D837" t="s">
        <v>1810</v>
      </c>
      <c r="E837" s="39" t="s">
        <v>452</v>
      </c>
      <c r="F837" s="32">
        <v>553647</v>
      </c>
      <c r="G837" s="43">
        <v>1521</v>
      </c>
      <c r="H837" s="47">
        <f t="shared" si="325"/>
        <v>3.1821292140529982</v>
      </c>
      <c r="I837">
        <v>135</v>
      </c>
      <c r="J837">
        <v>655</v>
      </c>
      <c r="K837" s="33">
        <f t="shared" ref="K837:K868" si="351">ROUND(I837/J837,6)*100</f>
        <v>20.610700000000001</v>
      </c>
      <c r="L837" s="33">
        <v>1000</v>
      </c>
      <c r="M837" s="33">
        <v>1226</v>
      </c>
      <c r="N837" s="33">
        <v>1298</v>
      </c>
      <c r="O837" s="33">
        <v>1484</v>
      </c>
      <c r="P837" s="40">
        <v>1620</v>
      </c>
      <c r="Q837" s="43">
        <v>1533</v>
      </c>
      <c r="R837" s="40">
        <f t="shared" si="326"/>
        <v>1620</v>
      </c>
      <c r="S837" s="34">
        <f t="shared" si="327"/>
        <v>6.11</v>
      </c>
      <c r="T837" s="43">
        <v>17400500</v>
      </c>
      <c r="U837" s="43">
        <v>114115648</v>
      </c>
      <c r="V837" s="54">
        <f t="shared" si="328"/>
        <v>15.248127999999999</v>
      </c>
      <c r="W837" s="32">
        <v>235</v>
      </c>
      <c r="X837">
        <v>1680</v>
      </c>
      <c r="Y837">
        <f t="shared" si="329"/>
        <v>13.99</v>
      </c>
      <c r="Z837" s="46">
        <v>1346642</v>
      </c>
      <c r="AA837" s="41">
        <v>1455064</v>
      </c>
      <c r="AB837" s="33">
        <f t="shared" si="330"/>
        <v>0.42007800000000001</v>
      </c>
      <c r="AC837" s="33" t="str">
        <f t="shared" si="331"/>
        <v/>
      </c>
      <c r="AD837" s="33" t="str">
        <f t="shared" si="332"/>
        <v/>
      </c>
      <c r="AE837" s="62">
        <f t="shared" si="333"/>
        <v>899.34615441238407</v>
      </c>
      <c r="AF837" s="62">
        <f t="shared" si="334"/>
        <v>0</v>
      </c>
      <c r="AG837" s="62">
        <f t="shared" si="335"/>
        <v>0</v>
      </c>
      <c r="AH837" s="62" t="str">
        <f t="shared" si="336"/>
        <v/>
      </c>
      <c r="AI837" s="33" t="str">
        <f t="shared" si="337"/>
        <v/>
      </c>
      <c r="AJ837" s="33" t="str">
        <f t="shared" si="338"/>
        <v/>
      </c>
      <c r="AK837" s="34">
        <f t="shared" si="339"/>
        <v>899.35</v>
      </c>
      <c r="AL837" s="34">
        <f t="shared" si="340"/>
        <v>957.8</v>
      </c>
      <c r="AM837" s="32">
        <f t="shared" si="341"/>
        <v>891119</v>
      </c>
      <c r="AN837" s="35">
        <f t="shared" si="342"/>
        <v>5.3758495219872974E-3</v>
      </c>
      <c r="AO837" s="32">
        <f t="shared" si="343"/>
        <v>1814.1986898840971</v>
      </c>
      <c r="AP837" s="32">
        <f t="shared" si="344"/>
        <v>555461</v>
      </c>
      <c r="AQ837" s="32">
        <f t="shared" si="345"/>
        <v>15210</v>
      </c>
      <c r="AR837" s="32">
        <f t="shared" si="346"/>
        <v>72753.2</v>
      </c>
      <c r="AS837" s="32">
        <f t="shared" si="347"/>
        <v>538437</v>
      </c>
      <c r="AT837" s="36">
        <f t="shared" si="348"/>
        <v>555461</v>
      </c>
      <c r="AU837" s="33"/>
      <c r="AV837" s="33">
        <f t="shared" si="349"/>
        <v>1</v>
      </c>
      <c r="AX837">
        <v>553647</v>
      </c>
      <c r="AY837" s="71">
        <f t="shared" si="350"/>
        <v>3.276455936725025E-3</v>
      </c>
    </row>
    <row r="838" spans="1:51" ht="15" customHeight="1" x14ac:dyDescent="0.25">
      <c r="A838">
        <v>85</v>
      </c>
      <c r="B838">
        <v>800</v>
      </c>
      <c r="C838" t="s">
        <v>1953</v>
      </c>
      <c r="D838" t="s">
        <v>1954</v>
      </c>
      <c r="E838" s="39" t="s">
        <v>524</v>
      </c>
      <c r="F838" s="32">
        <v>44915</v>
      </c>
      <c r="G838" s="43">
        <v>200</v>
      </c>
      <c r="H838" s="47">
        <f t="shared" si="325"/>
        <v>2.3010299956639813</v>
      </c>
      <c r="I838">
        <v>23</v>
      </c>
      <c r="J838">
        <v>83</v>
      </c>
      <c r="K838" s="33">
        <f t="shared" si="351"/>
        <v>27.710800000000003</v>
      </c>
      <c r="L838" s="33">
        <v>301</v>
      </c>
      <c r="M838" s="33">
        <v>265</v>
      </c>
      <c r="N838" s="33">
        <v>258</v>
      </c>
      <c r="O838" s="33">
        <v>235</v>
      </c>
      <c r="P838" s="42">
        <v>204</v>
      </c>
      <c r="Q838" s="43">
        <v>202</v>
      </c>
      <c r="R838" s="40">
        <f t="shared" si="326"/>
        <v>301</v>
      </c>
      <c r="S838" s="34">
        <f t="shared" si="327"/>
        <v>33.549999999999997</v>
      </c>
      <c r="T838" s="43">
        <v>2411500</v>
      </c>
      <c r="U838" s="43">
        <v>14384222</v>
      </c>
      <c r="V838" s="54">
        <f t="shared" si="328"/>
        <v>16.764897000000001</v>
      </c>
      <c r="W838" s="32">
        <v>31</v>
      </c>
      <c r="X838">
        <v>152</v>
      </c>
      <c r="Y838">
        <f t="shared" si="329"/>
        <v>20.39</v>
      </c>
      <c r="Z838" s="46">
        <v>172124</v>
      </c>
      <c r="AA838" s="41">
        <v>40001</v>
      </c>
      <c r="AB838" s="33">
        <f t="shared" si="330"/>
        <v>0.42007800000000001</v>
      </c>
      <c r="AC838" s="33" t="str">
        <f t="shared" si="331"/>
        <v/>
      </c>
      <c r="AD838" s="33" t="str">
        <f t="shared" si="332"/>
        <v/>
      </c>
      <c r="AE838" s="62">
        <f t="shared" si="333"/>
        <v>704.73160235227317</v>
      </c>
      <c r="AF838" s="62">
        <f t="shared" si="334"/>
        <v>0</v>
      </c>
      <c r="AG838" s="62">
        <f t="shared" si="335"/>
        <v>0</v>
      </c>
      <c r="AH838" s="62" t="str">
        <f t="shared" si="336"/>
        <v/>
      </c>
      <c r="AI838" s="33" t="str">
        <f t="shared" si="337"/>
        <v/>
      </c>
      <c r="AJ838" s="33" t="str">
        <f t="shared" si="338"/>
        <v/>
      </c>
      <c r="AK838" s="34">
        <f t="shared" si="339"/>
        <v>704.73</v>
      </c>
      <c r="AL838" s="34">
        <f t="shared" si="340"/>
        <v>750.53</v>
      </c>
      <c r="AM838" s="32">
        <f t="shared" si="341"/>
        <v>77800</v>
      </c>
      <c r="AN838" s="35">
        <f t="shared" si="342"/>
        <v>5.3758495219872974E-3</v>
      </c>
      <c r="AO838" s="32">
        <f t="shared" si="343"/>
        <v>176.78481153055228</v>
      </c>
      <c r="AP838" s="32">
        <f t="shared" si="344"/>
        <v>45092</v>
      </c>
      <c r="AQ838" s="32">
        <f t="shared" si="345"/>
        <v>2000</v>
      </c>
      <c r="AR838" s="32">
        <f t="shared" si="346"/>
        <v>2000.0500000000002</v>
      </c>
      <c r="AS838" s="32">
        <f t="shared" si="347"/>
        <v>42915</v>
      </c>
      <c r="AT838" s="36">
        <f t="shared" si="348"/>
        <v>45092</v>
      </c>
      <c r="AU838" s="33"/>
      <c r="AV838" s="33">
        <f t="shared" si="349"/>
        <v>1</v>
      </c>
      <c r="AX838">
        <v>44915</v>
      </c>
      <c r="AY838" s="71">
        <f t="shared" si="350"/>
        <v>3.9407770232661697E-3</v>
      </c>
    </row>
    <row r="839" spans="1:51" ht="15" customHeight="1" x14ac:dyDescent="0.25">
      <c r="A839">
        <v>85</v>
      </c>
      <c r="B839">
        <v>900</v>
      </c>
      <c r="C839" t="s">
        <v>2223</v>
      </c>
      <c r="D839" t="s">
        <v>2224</v>
      </c>
      <c r="E839" s="39" t="s">
        <v>658</v>
      </c>
      <c r="F839" s="32">
        <v>206064</v>
      </c>
      <c r="G839" s="43">
        <v>700</v>
      </c>
      <c r="H839" s="47">
        <f t="shared" si="325"/>
        <v>2.8450980400142569</v>
      </c>
      <c r="I839">
        <v>60</v>
      </c>
      <c r="J839">
        <v>229</v>
      </c>
      <c r="K839" s="33">
        <f t="shared" si="351"/>
        <v>26.200900000000001</v>
      </c>
      <c r="L839" s="33">
        <v>450</v>
      </c>
      <c r="M839" s="33">
        <v>528</v>
      </c>
      <c r="N839" s="33">
        <v>697</v>
      </c>
      <c r="O839" s="33">
        <v>697</v>
      </c>
      <c r="P839" s="42">
        <v>664</v>
      </c>
      <c r="Q839" s="43">
        <v>678</v>
      </c>
      <c r="R839" s="40">
        <f t="shared" si="326"/>
        <v>697</v>
      </c>
      <c r="S839" s="34">
        <f t="shared" si="327"/>
        <v>0</v>
      </c>
      <c r="T839" s="43">
        <v>3465300</v>
      </c>
      <c r="U839" s="43">
        <v>65337611</v>
      </c>
      <c r="V839" s="54">
        <f t="shared" si="328"/>
        <v>5.3036830000000004</v>
      </c>
      <c r="W839" s="32">
        <v>104</v>
      </c>
      <c r="X839">
        <v>590</v>
      </c>
      <c r="Y839">
        <f t="shared" si="329"/>
        <v>17.63</v>
      </c>
      <c r="Z839" s="46">
        <v>696355</v>
      </c>
      <c r="AA839" s="41">
        <v>232888</v>
      </c>
      <c r="AB839" s="33">
        <f t="shared" si="330"/>
        <v>0.42007800000000001</v>
      </c>
      <c r="AC839" s="33" t="str">
        <f t="shared" si="331"/>
        <v/>
      </c>
      <c r="AD839" s="33" t="str">
        <f t="shared" si="332"/>
        <v/>
      </c>
      <c r="AE839" s="62">
        <f t="shared" si="333"/>
        <v>824.903719784229</v>
      </c>
      <c r="AF839" s="62">
        <f t="shared" si="334"/>
        <v>0</v>
      </c>
      <c r="AG839" s="62">
        <f t="shared" si="335"/>
        <v>0</v>
      </c>
      <c r="AH839" s="62" t="str">
        <f t="shared" si="336"/>
        <v/>
      </c>
      <c r="AI839" s="33" t="str">
        <f t="shared" si="337"/>
        <v/>
      </c>
      <c r="AJ839" s="33" t="str">
        <f t="shared" si="338"/>
        <v/>
      </c>
      <c r="AK839" s="34">
        <f t="shared" si="339"/>
        <v>824.9</v>
      </c>
      <c r="AL839" s="34">
        <f t="shared" si="340"/>
        <v>878.51</v>
      </c>
      <c r="AM839" s="32">
        <f t="shared" si="341"/>
        <v>322434</v>
      </c>
      <c r="AN839" s="35">
        <f t="shared" si="342"/>
        <v>5.3758495219872974E-3</v>
      </c>
      <c r="AO839" s="32">
        <f t="shared" si="343"/>
        <v>625.58760887366179</v>
      </c>
      <c r="AP839" s="32">
        <f t="shared" si="344"/>
        <v>206690</v>
      </c>
      <c r="AQ839" s="32">
        <f t="shared" si="345"/>
        <v>7000</v>
      </c>
      <c r="AR839" s="32">
        <f t="shared" si="346"/>
        <v>11644.400000000001</v>
      </c>
      <c r="AS839" s="32">
        <f t="shared" si="347"/>
        <v>199064</v>
      </c>
      <c r="AT839" s="36">
        <f t="shared" si="348"/>
        <v>206690</v>
      </c>
      <c r="AU839" s="33"/>
      <c r="AV839" s="33">
        <f t="shared" si="349"/>
        <v>1</v>
      </c>
      <c r="AX839">
        <v>206064</v>
      </c>
      <c r="AY839" s="71">
        <f t="shared" si="350"/>
        <v>3.0378911406165076E-3</v>
      </c>
    </row>
    <row r="840" spans="1:51" ht="15" customHeight="1" x14ac:dyDescent="0.25">
      <c r="A840">
        <v>85</v>
      </c>
      <c r="B840">
        <v>1000</v>
      </c>
      <c r="C840" t="s">
        <v>2343</v>
      </c>
      <c r="D840" t="s">
        <v>2344</v>
      </c>
      <c r="E840" s="39" t="s">
        <v>718</v>
      </c>
      <c r="F840" s="32">
        <v>1168639</v>
      </c>
      <c r="G840" s="43">
        <v>4054</v>
      </c>
      <c r="H840" s="47">
        <f t="shared" si="325"/>
        <v>3.60788374435699</v>
      </c>
      <c r="I840">
        <v>469</v>
      </c>
      <c r="J840">
        <v>1690</v>
      </c>
      <c r="K840" s="33">
        <f t="shared" si="351"/>
        <v>27.7515</v>
      </c>
      <c r="L840" s="33">
        <v>1942</v>
      </c>
      <c r="M840" s="33">
        <v>2184</v>
      </c>
      <c r="N840" s="33">
        <v>2642</v>
      </c>
      <c r="O840" s="33">
        <v>3295</v>
      </c>
      <c r="P840" s="40">
        <v>3735</v>
      </c>
      <c r="Q840" s="43">
        <v>3990</v>
      </c>
      <c r="R840" s="40">
        <f t="shared" si="326"/>
        <v>3990</v>
      </c>
      <c r="S840" s="34">
        <f t="shared" si="327"/>
        <v>0</v>
      </c>
      <c r="T840" s="43">
        <v>52356900</v>
      </c>
      <c r="U840" s="43">
        <v>421167871</v>
      </c>
      <c r="V840" s="54">
        <f t="shared" si="328"/>
        <v>12.431361000000001</v>
      </c>
      <c r="W840" s="32">
        <v>577</v>
      </c>
      <c r="X840">
        <v>4021</v>
      </c>
      <c r="Y840">
        <f t="shared" si="329"/>
        <v>14.35</v>
      </c>
      <c r="Z840" s="46">
        <v>4847199</v>
      </c>
      <c r="AA840" s="41">
        <v>2491055</v>
      </c>
      <c r="AB840" s="33">
        <f t="shared" si="330"/>
        <v>0.42007800000000001</v>
      </c>
      <c r="AC840" s="33" t="str">
        <f t="shared" si="331"/>
        <v/>
      </c>
      <c r="AD840" s="33" t="str">
        <f t="shared" si="332"/>
        <v/>
      </c>
      <c r="AE840" s="62">
        <f t="shared" si="333"/>
        <v>0</v>
      </c>
      <c r="AF840" s="62">
        <f t="shared" si="334"/>
        <v>916.41457843224998</v>
      </c>
      <c r="AG840" s="62">
        <f t="shared" si="335"/>
        <v>0</v>
      </c>
      <c r="AH840" s="62" t="str">
        <f t="shared" si="336"/>
        <v/>
      </c>
      <c r="AI840" s="33" t="str">
        <f t="shared" si="337"/>
        <v/>
      </c>
      <c r="AJ840" s="33" t="str">
        <f t="shared" si="338"/>
        <v/>
      </c>
      <c r="AK840" s="34">
        <f t="shared" si="339"/>
        <v>916.41</v>
      </c>
      <c r="AL840" s="34">
        <f t="shared" si="340"/>
        <v>975.97</v>
      </c>
      <c r="AM840" s="32">
        <f t="shared" si="341"/>
        <v>1920381</v>
      </c>
      <c r="AN840" s="35">
        <f t="shared" si="342"/>
        <v>5.3758495219872974E-3</v>
      </c>
      <c r="AO840" s="32">
        <f t="shared" si="343"/>
        <v>4041.2518713577747</v>
      </c>
      <c r="AP840" s="32">
        <f t="shared" si="344"/>
        <v>1172680</v>
      </c>
      <c r="AQ840" s="32">
        <f t="shared" si="345"/>
        <v>40540</v>
      </c>
      <c r="AR840" s="32">
        <f t="shared" si="346"/>
        <v>124552.75</v>
      </c>
      <c r="AS840" s="32">
        <f t="shared" si="347"/>
        <v>1128099</v>
      </c>
      <c r="AT840" s="36">
        <f t="shared" si="348"/>
        <v>1172680</v>
      </c>
      <c r="AU840" s="33"/>
      <c r="AV840" s="33">
        <f t="shared" si="349"/>
        <v>1</v>
      </c>
      <c r="AX840">
        <v>1168639</v>
      </c>
      <c r="AY840" s="71">
        <f t="shared" si="350"/>
        <v>3.4578685120041346E-3</v>
      </c>
    </row>
    <row r="841" spans="1:51" ht="15" customHeight="1" x14ac:dyDescent="0.25">
      <c r="A841">
        <v>85</v>
      </c>
      <c r="B841">
        <v>1100</v>
      </c>
      <c r="C841" t="s">
        <v>2393</v>
      </c>
      <c r="D841" t="s">
        <v>2394</v>
      </c>
      <c r="E841" s="39" t="s">
        <v>743</v>
      </c>
      <c r="F841" s="32">
        <v>248357</v>
      </c>
      <c r="G841" s="43">
        <v>815</v>
      </c>
      <c r="H841" s="47">
        <f t="shared" si="325"/>
        <v>2.9111576087399764</v>
      </c>
      <c r="I841">
        <v>26</v>
      </c>
      <c r="J841">
        <v>296</v>
      </c>
      <c r="K841" s="33">
        <f t="shared" si="351"/>
        <v>8.7837999999999994</v>
      </c>
      <c r="L841" s="33">
        <v>346</v>
      </c>
      <c r="M841" s="33">
        <v>517</v>
      </c>
      <c r="N841" s="33">
        <v>529</v>
      </c>
      <c r="O841" s="33">
        <v>682</v>
      </c>
      <c r="P841" s="42">
        <v>697</v>
      </c>
      <c r="Q841" s="43">
        <v>809</v>
      </c>
      <c r="R841" s="40">
        <f t="shared" si="326"/>
        <v>809</v>
      </c>
      <c r="S841" s="34">
        <f t="shared" si="327"/>
        <v>0</v>
      </c>
      <c r="T841" s="43">
        <v>2244500</v>
      </c>
      <c r="U841" s="43">
        <v>62474654</v>
      </c>
      <c r="V841" s="54">
        <f t="shared" si="328"/>
        <v>3.592657</v>
      </c>
      <c r="W841" s="32">
        <v>78</v>
      </c>
      <c r="X841">
        <v>684</v>
      </c>
      <c r="Y841">
        <f t="shared" si="329"/>
        <v>11.4</v>
      </c>
      <c r="Z841" s="46">
        <v>667995</v>
      </c>
      <c r="AA841" s="41">
        <v>125001</v>
      </c>
      <c r="AB841" s="33">
        <f t="shared" si="330"/>
        <v>0.42007800000000001</v>
      </c>
      <c r="AC841" s="33" t="str">
        <f t="shared" si="331"/>
        <v/>
      </c>
      <c r="AD841" s="33" t="str">
        <f t="shared" si="332"/>
        <v/>
      </c>
      <c r="AE841" s="62">
        <f t="shared" si="333"/>
        <v>839.49475914565971</v>
      </c>
      <c r="AF841" s="62">
        <f t="shared" si="334"/>
        <v>0</v>
      </c>
      <c r="AG841" s="62">
        <f t="shared" si="335"/>
        <v>0</v>
      </c>
      <c r="AH841" s="62" t="str">
        <f t="shared" si="336"/>
        <v/>
      </c>
      <c r="AI841" s="33" t="str">
        <f t="shared" si="337"/>
        <v/>
      </c>
      <c r="AJ841" s="33" t="str">
        <f t="shared" si="338"/>
        <v/>
      </c>
      <c r="AK841" s="34">
        <f t="shared" si="339"/>
        <v>839.49</v>
      </c>
      <c r="AL841" s="34">
        <f t="shared" si="340"/>
        <v>894.05</v>
      </c>
      <c r="AM841" s="32">
        <f t="shared" si="341"/>
        <v>448041</v>
      </c>
      <c r="AN841" s="35">
        <f t="shared" si="342"/>
        <v>5.3758495219872974E-3</v>
      </c>
      <c r="AO841" s="32">
        <f t="shared" si="343"/>
        <v>1073.4711359485116</v>
      </c>
      <c r="AP841" s="32">
        <f t="shared" si="344"/>
        <v>249430</v>
      </c>
      <c r="AQ841" s="32">
        <f t="shared" si="345"/>
        <v>8150</v>
      </c>
      <c r="AR841" s="32">
        <f t="shared" si="346"/>
        <v>6250.05</v>
      </c>
      <c r="AS841" s="32">
        <f t="shared" si="347"/>
        <v>242107</v>
      </c>
      <c r="AT841" s="36">
        <f t="shared" si="348"/>
        <v>249430</v>
      </c>
      <c r="AU841" s="33"/>
      <c r="AV841" s="33">
        <f t="shared" si="349"/>
        <v>1</v>
      </c>
      <c r="AX841">
        <v>248357</v>
      </c>
      <c r="AY841" s="71">
        <f t="shared" si="350"/>
        <v>4.3203936269160925E-3</v>
      </c>
    </row>
    <row r="842" spans="1:51" ht="15" customHeight="1" x14ac:dyDescent="0.25">
      <c r="A842">
        <v>85</v>
      </c>
      <c r="B842">
        <v>1200</v>
      </c>
      <c r="C842" t="s">
        <v>2459</v>
      </c>
      <c r="D842" t="s">
        <v>2460</v>
      </c>
      <c r="E842" s="39" t="s">
        <v>776</v>
      </c>
      <c r="F842" s="32">
        <v>49081</v>
      </c>
      <c r="G842" s="43">
        <v>277</v>
      </c>
      <c r="H842" s="47">
        <f t="shared" si="325"/>
        <v>2.4424797690644486</v>
      </c>
      <c r="I842">
        <v>38</v>
      </c>
      <c r="J842">
        <v>101</v>
      </c>
      <c r="K842" s="33">
        <f t="shared" si="351"/>
        <v>37.623800000000003</v>
      </c>
      <c r="L842" s="33">
        <v>240</v>
      </c>
      <c r="M842" s="33">
        <v>249</v>
      </c>
      <c r="N842" s="33">
        <v>220</v>
      </c>
      <c r="O842" s="33">
        <v>230</v>
      </c>
      <c r="P842" s="42">
        <v>291</v>
      </c>
      <c r="Q842" s="43">
        <v>266</v>
      </c>
      <c r="R842" s="40">
        <f t="shared" si="326"/>
        <v>291</v>
      </c>
      <c r="S842" s="34">
        <f t="shared" si="327"/>
        <v>4.8099999999999996</v>
      </c>
      <c r="T842" s="43">
        <v>4147100</v>
      </c>
      <c r="U842" s="43">
        <v>29252013</v>
      </c>
      <c r="V842" s="54">
        <f t="shared" si="328"/>
        <v>14.177144</v>
      </c>
      <c r="W842" s="32">
        <v>34</v>
      </c>
      <c r="X842">
        <v>218</v>
      </c>
      <c r="Y842">
        <f t="shared" si="329"/>
        <v>15.6</v>
      </c>
      <c r="Z842" s="46">
        <v>328322</v>
      </c>
      <c r="AA842" s="41">
        <v>84001</v>
      </c>
      <c r="AB842" s="33">
        <f t="shared" si="330"/>
        <v>0.42007800000000001</v>
      </c>
      <c r="AC842" s="33" t="str">
        <f t="shared" si="331"/>
        <v/>
      </c>
      <c r="AD842" s="33" t="str">
        <f t="shared" si="332"/>
        <v/>
      </c>
      <c r="AE842" s="62">
        <f t="shared" si="333"/>
        <v>735.97460395164819</v>
      </c>
      <c r="AF842" s="62">
        <f t="shared" si="334"/>
        <v>0</v>
      </c>
      <c r="AG842" s="62">
        <f t="shared" si="335"/>
        <v>0</v>
      </c>
      <c r="AH842" s="62" t="str">
        <f t="shared" si="336"/>
        <v/>
      </c>
      <c r="AI842" s="33" t="str">
        <f t="shared" si="337"/>
        <v/>
      </c>
      <c r="AJ842" s="33" t="str">
        <f t="shared" si="338"/>
        <v/>
      </c>
      <c r="AK842" s="34">
        <f t="shared" si="339"/>
        <v>735.97</v>
      </c>
      <c r="AL842" s="34">
        <f t="shared" si="340"/>
        <v>783.8</v>
      </c>
      <c r="AM842" s="32">
        <f t="shared" si="341"/>
        <v>79192</v>
      </c>
      <c r="AN842" s="35">
        <f t="shared" si="342"/>
        <v>5.3758495219872974E-3</v>
      </c>
      <c r="AO842" s="32">
        <f t="shared" si="343"/>
        <v>161.8722049565595</v>
      </c>
      <c r="AP842" s="32">
        <f t="shared" si="344"/>
        <v>49243</v>
      </c>
      <c r="AQ842" s="32">
        <f t="shared" si="345"/>
        <v>2770</v>
      </c>
      <c r="AR842" s="32">
        <f t="shared" si="346"/>
        <v>4200.05</v>
      </c>
      <c r="AS842" s="32">
        <f t="shared" si="347"/>
        <v>46311</v>
      </c>
      <c r="AT842" s="36">
        <f t="shared" si="348"/>
        <v>49243</v>
      </c>
      <c r="AU842" s="33"/>
      <c r="AV842" s="33">
        <f t="shared" si="349"/>
        <v>1</v>
      </c>
      <c r="AX842">
        <v>49081</v>
      </c>
      <c r="AY842" s="71">
        <f t="shared" si="350"/>
        <v>3.3006662455940181E-3</v>
      </c>
    </row>
    <row r="843" spans="1:51" ht="15" customHeight="1" x14ac:dyDescent="0.25">
      <c r="A843">
        <v>85</v>
      </c>
      <c r="B843">
        <v>1300</v>
      </c>
      <c r="C843" t="s">
        <v>2573</v>
      </c>
      <c r="D843" t="s">
        <v>2574</v>
      </c>
      <c r="E843" s="39" t="s">
        <v>833</v>
      </c>
      <c r="F843" s="32">
        <v>11529968</v>
      </c>
      <c r="G843" s="43">
        <v>26303</v>
      </c>
      <c r="H843" s="47">
        <f t="shared" si="325"/>
        <v>4.4200052849590517</v>
      </c>
      <c r="I843">
        <v>4316</v>
      </c>
      <c r="J843">
        <v>11609</v>
      </c>
      <c r="K843" s="33">
        <f t="shared" si="351"/>
        <v>37.178100000000001</v>
      </c>
      <c r="L843" s="33">
        <v>26438</v>
      </c>
      <c r="M843" s="33">
        <v>25075</v>
      </c>
      <c r="N843" s="33">
        <v>25399</v>
      </c>
      <c r="O843" s="33">
        <v>27069</v>
      </c>
      <c r="P843" s="40">
        <v>27592</v>
      </c>
      <c r="Q843" s="43">
        <v>25948</v>
      </c>
      <c r="R843" s="40">
        <f t="shared" si="326"/>
        <v>27592</v>
      </c>
      <c r="S843" s="34">
        <f t="shared" si="327"/>
        <v>4.67</v>
      </c>
      <c r="T843" s="43">
        <v>586080000</v>
      </c>
      <c r="U843" s="43">
        <v>2413999314</v>
      </c>
      <c r="V843" s="54">
        <f t="shared" si="328"/>
        <v>24.278383000000002</v>
      </c>
      <c r="W843" s="32">
        <v>4827</v>
      </c>
      <c r="X843">
        <v>25998</v>
      </c>
      <c r="Y843">
        <f t="shared" si="329"/>
        <v>18.57</v>
      </c>
      <c r="Z843" s="46">
        <v>31568553</v>
      </c>
      <c r="AA843" s="41">
        <v>13180746</v>
      </c>
      <c r="AB843" s="33">
        <f t="shared" si="330"/>
        <v>0.42007800000000001</v>
      </c>
      <c r="AC843" s="33" t="str">
        <f t="shared" si="331"/>
        <v/>
      </c>
      <c r="AD843" s="33" t="str">
        <f t="shared" si="332"/>
        <v/>
      </c>
      <c r="AE843" s="62">
        <f t="shared" si="333"/>
        <v>0</v>
      </c>
      <c r="AF843" s="62">
        <f t="shared" si="334"/>
        <v>0</v>
      </c>
      <c r="AG843" s="62">
        <f t="shared" si="335"/>
        <v>1159.57789641355</v>
      </c>
      <c r="AH843" s="62" t="str">
        <f t="shared" si="336"/>
        <v/>
      </c>
      <c r="AI843" s="33" t="str">
        <f t="shared" si="337"/>
        <v/>
      </c>
      <c r="AJ843" s="33" t="str">
        <f t="shared" si="338"/>
        <v/>
      </c>
      <c r="AK843" s="34">
        <f t="shared" si="339"/>
        <v>1159.58</v>
      </c>
      <c r="AL843" s="34">
        <f t="shared" si="340"/>
        <v>1234.94</v>
      </c>
      <c r="AM843" s="32">
        <f t="shared" si="341"/>
        <v>19221372</v>
      </c>
      <c r="AN843" s="35">
        <f t="shared" si="342"/>
        <v>5.3758495219872974E-3</v>
      </c>
      <c r="AO843" s="32">
        <f t="shared" si="343"/>
        <v>41347.830516811184</v>
      </c>
      <c r="AP843" s="32">
        <f t="shared" si="344"/>
        <v>11571316</v>
      </c>
      <c r="AQ843" s="32">
        <f t="shared" si="345"/>
        <v>263030</v>
      </c>
      <c r="AR843" s="32">
        <f t="shared" si="346"/>
        <v>659037.30000000005</v>
      </c>
      <c r="AS843" s="32">
        <f t="shared" si="347"/>
        <v>11266938</v>
      </c>
      <c r="AT843" s="36">
        <f t="shared" si="348"/>
        <v>11571316</v>
      </c>
      <c r="AU843" s="33"/>
      <c r="AV843" s="33">
        <f t="shared" si="349"/>
        <v>1</v>
      </c>
      <c r="AX843">
        <v>11529968</v>
      </c>
      <c r="AY843" s="71">
        <f t="shared" si="350"/>
        <v>3.5861331098230283E-3</v>
      </c>
    </row>
    <row r="844" spans="1:51" ht="15" customHeight="1" x14ac:dyDescent="0.25">
      <c r="A844">
        <v>86</v>
      </c>
      <c r="B844">
        <v>100</v>
      </c>
      <c r="C844" t="s">
        <v>919</v>
      </c>
      <c r="D844" t="s">
        <v>920</v>
      </c>
      <c r="E844" s="39" t="s">
        <v>9</v>
      </c>
      <c r="F844" s="32">
        <v>264664</v>
      </c>
      <c r="G844" s="43">
        <v>8569</v>
      </c>
      <c r="H844" s="47">
        <f t="shared" si="325"/>
        <v>3.9329301428307897</v>
      </c>
      <c r="I844">
        <v>21</v>
      </c>
      <c r="J844">
        <v>3037</v>
      </c>
      <c r="K844" s="33">
        <f t="shared" si="351"/>
        <v>0.6915</v>
      </c>
      <c r="L844" s="33">
        <v>451</v>
      </c>
      <c r="M844" s="33">
        <v>564</v>
      </c>
      <c r="N844" s="33">
        <v>1251</v>
      </c>
      <c r="O844" s="33">
        <v>3621</v>
      </c>
      <c r="P844" s="40">
        <v>7044</v>
      </c>
      <c r="Q844" s="43">
        <v>7896</v>
      </c>
      <c r="R844" s="40">
        <f t="shared" si="326"/>
        <v>7896</v>
      </c>
      <c r="S844" s="34">
        <f t="shared" si="327"/>
        <v>0</v>
      </c>
      <c r="T844" s="43">
        <v>256174600</v>
      </c>
      <c r="U844" s="43">
        <v>1214916751</v>
      </c>
      <c r="V844" s="54">
        <f t="shared" si="328"/>
        <v>21.085774000000001</v>
      </c>
      <c r="W844" s="32">
        <v>539</v>
      </c>
      <c r="X844">
        <v>8066</v>
      </c>
      <c r="Y844">
        <f t="shared" si="329"/>
        <v>6.68</v>
      </c>
      <c r="Z844" s="46">
        <v>14364983</v>
      </c>
      <c r="AA844" s="41">
        <v>5820452</v>
      </c>
      <c r="AB844" s="33">
        <f t="shared" si="330"/>
        <v>0.42007800000000001</v>
      </c>
      <c r="AC844" s="33" t="str">
        <f t="shared" si="331"/>
        <v/>
      </c>
      <c r="AD844" s="33" t="str">
        <f t="shared" si="332"/>
        <v/>
      </c>
      <c r="AE844" s="62">
        <f t="shared" si="333"/>
        <v>0</v>
      </c>
      <c r="AF844" s="62">
        <f t="shared" si="334"/>
        <v>800.65718359649986</v>
      </c>
      <c r="AG844" s="62">
        <f t="shared" si="335"/>
        <v>0</v>
      </c>
      <c r="AH844" s="62" t="str">
        <f t="shared" si="336"/>
        <v/>
      </c>
      <c r="AI844" s="33" t="str">
        <f t="shared" si="337"/>
        <v/>
      </c>
      <c r="AJ844" s="33" t="str">
        <f t="shared" si="338"/>
        <v/>
      </c>
      <c r="AK844" s="34">
        <f t="shared" si="339"/>
        <v>800.66</v>
      </c>
      <c r="AL844" s="34">
        <f t="shared" si="340"/>
        <v>852.7</v>
      </c>
      <c r="AM844" s="32">
        <f t="shared" si="341"/>
        <v>1272373</v>
      </c>
      <c r="AN844" s="35">
        <f t="shared" si="342"/>
        <v>5.3758495219872974E-3</v>
      </c>
      <c r="AO844" s="32">
        <f t="shared" si="343"/>
        <v>5417.2919459522973</v>
      </c>
      <c r="AP844" s="32">
        <f t="shared" si="344"/>
        <v>270081</v>
      </c>
      <c r="AQ844" s="32">
        <f t="shared" si="345"/>
        <v>85690</v>
      </c>
      <c r="AR844" s="32">
        <f t="shared" si="346"/>
        <v>291022.60000000003</v>
      </c>
      <c r="AS844" s="32">
        <f t="shared" si="347"/>
        <v>178974</v>
      </c>
      <c r="AT844" s="36">
        <f t="shared" si="348"/>
        <v>270081</v>
      </c>
      <c r="AU844" s="33"/>
      <c r="AV844" s="33">
        <f t="shared" si="349"/>
        <v>1</v>
      </c>
      <c r="AX844">
        <v>264664</v>
      </c>
      <c r="AY844" s="71">
        <f t="shared" si="350"/>
        <v>2.046746062932624E-2</v>
      </c>
    </row>
    <row r="845" spans="1:51" ht="15" customHeight="1" x14ac:dyDescent="0.25">
      <c r="A845">
        <v>86</v>
      </c>
      <c r="B845">
        <v>200</v>
      </c>
      <c r="C845" t="s">
        <v>937</v>
      </c>
      <c r="D845" t="s">
        <v>938</v>
      </c>
      <c r="E845" s="39" t="s">
        <v>18</v>
      </c>
      <c r="F845" s="32">
        <v>681933</v>
      </c>
      <c r="G845" s="43">
        <v>3487</v>
      </c>
      <c r="H845" s="47">
        <f t="shared" ref="H845:H868" si="352">LOG10(G845)</f>
        <v>3.5424519473759766</v>
      </c>
      <c r="I845">
        <v>246</v>
      </c>
      <c r="J845">
        <v>1416</v>
      </c>
      <c r="K845" s="33">
        <f t="shared" si="351"/>
        <v>17.372899999999998</v>
      </c>
      <c r="L845" s="33">
        <v>1234</v>
      </c>
      <c r="M845" s="33">
        <v>1568</v>
      </c>
      <c r="N845" s="33">
        <v>2054</v>
      </c>
      <c r="O845" s="33">
        <v>2684</v>
      </c>
      <c r="P845" s="40">
        <v>3228</v>
      </c>
      <c r="Q845" s="43">
        <v>3330</v>
      </c>
      <c r="R845" s="40">
        <f t="shared" ref="R845:R868" si="353">MAX(L845:Q845)</f>
        <v>3330</v>
      </c>
      <c r="S845" s="34">
        <f t="shared" ref="S845:S868" si="354">ROUND(IF(100*(1-(G845/R845))&lt;0,0,100*(1-G845/R845)),2)</f>
        <v>0</v>
      </c>
      <c r="T845" s="43">
        <v>68284200</v>
      </c>
      <c r="U845" s="43">
        <v>426071436</v>
      </c>
      <c r="V845" s="54">
        <f t="shared" ref="V845:V868" si="355">ROUND(T845/U845*100,6)</f>
        <v>16.026467</v>
      </c>
      <c r="W845" s="32">
        <v>965</v>
      </c>
      <c r="X845">
        <v>3365</v>
      </c>
      <c r="Y845">
        <f t="shared" ref="Y845:Y868" si="356">ROUND(W845/X845*100,2)</f>
        <v>28.68</v>
      </c>
      <c r="Z845" s="46">
        <v>4799455</v>
      </c>
      <c r="AA845" s="41">
        <v>1870966</v>
      </c>
      <c r="AB845" s="33">
        <f t="shared" ref="AB845:AB868" si="357">ROUND(AA$11/Z$11,6)</f>
        <v>0.42007800000000001</v>
      </c>
      <c r="AC845" s="33" t="str">
        <f t="shared" ref="AC845:AC868" si="358">IF(AND(2500&lt;=G845,G845&lt;3000),(G845-2500)*0.002,"")</f>
        <v/>
      </c>
      <c r="AD845" s="33" t="str">
        <f t="shared" ref="AD845:AD868" si="359">IF(AND(10000&lt;=G845,G845&lt;11000),(11000-G845)*0.001,"")</f>
        <v/>
      </c>
      <c r="AE845" s="62">
        <f t="shared" ref="AE845:AE868" si="360">IF(G845&lt;3000, 196.487+(220.877*H845),0)</f>
        <v>0</v>
      </c>
      <c r="AF845" s="62">
        <f t="shared" ref="AF845:AF868" si="361">IF((AND(2500&lt;=G845,G845&lt;11000)),1.15*(497.308+(6.667*K845)+(9.215*V845)+(16.081*S845)),0)</f>
        <v>874.93957036074983</v>
      </c>
      <c r="AG845" s="62">
        <f t="shared" ref="AG845:AG868" si="362">IF(G845&gt;=10000,1.15*(293.056+(8.572*K845)+(11.494*Y845)+(5.719*V845)+(9.484*S845)),0)</f>
        <v>0</v>
      </c>
      <c r="AH845" s="62" t="str">
        <f t="shared" ref="AH845:AH868" si="363">IF(AND(2500&lt;=G845,G845&lt;3000),(AC845*AF845)+((1-AC845)*AE845),"")</f>
        <v/>
      </c>
      <c r="AI845" s="33" t="str">
        <f t="shared" ref="AI845:AI868" si="364">IF(AND(10000&lt;=G845,G845&lt;11000),(AD845*AF845)+(AG845*(1-AD845)),"")</f>
        <v/>
      </c>
      <c r="AJ845" s="33" t="str">
        <f t="shared" ref="AJ845:AJ868" si="365">IF(AND(AC845="",AD845=""),"",1)</f>
        <v/>
      </c>
      <c r="AK845" s="34">
        <f t="shared" ref="AK845:AK868" si="366">ROUND(IF(AJ845="",MAX(AE845,AF845,AG845),MAX(AH845,AI845)),2)</f>
        <v>874.94</v>
      </c>
      <c r="AL845" s="34">
        <f t="shared" ref="AL845:AL868" si="367">ROUND(AK845*AL$2,2)</f>
        <v>931.8</v>
      </c>
      <c r="AM845" s="32">
        <f t="shared" ref="AM845:AM868" si="368">ROUND(IF((AL845*G845)-(Z845*AB845)&lt;0,0,(AL845*G845)-(Z845*AB845)),0)</f>
        <v>1233041</v>
      </c>
      <c r="AN845" s="35">
        <f t="shared" ref="AN845:AN868" si="369">$AN$11</f>
        <v>5.3758495219872974E-3</v>
      </c>
      <c r="AO845" s="32">
        <f t="shared" ref="AO845:AO868" si="370">(AM845-F845)*AN845</f>
        <v>2962.6736783633755</v>
      </c>
      <c r="AP845" s="32">
        <f t="shared" ref="AP845:AP868" si="371">ROUND(MAX(IF(F845&lt;AM845,F845+AO845,AM845),0),0)</f>
        <v>684896</v>
      </c>
      <c r="AQ845" s="32">
        <f t="shared" ref="AQ845:AQ868" si="372">10*G845</f>
        <v>34870</v>
      </c>
      <c r="AR845" s="32">
        <f t="shared" ref="AR845:AR868" si="373">0.05*AA845</f>
        <v>93548.3</v>
      </c>
      <c r="AS845" s="32">
        <f t="shared" ref="AS845:AS868" si="374">ROUND(MAX(F845-MIN(AQ845:AR845)),0)</f>
        <v>647063</v>
      </c>
      <c r="AT845" s="36">
        <f t="shared" ref="AT845:AT868" si="375">MAX(AP845,AS845)</f>
        <v>684896</v>
      </c>
      <c r="AU845" s="33"/>
      <c r="AV845" s="33">
        <f t="shared" ref="AV845:AV868" si="376">IF(AT845&gt;0,1,0)</f>
        <v>1</v>
      </c>
      <c r="AX845">
        <v>681933</v>
      </c>
      <c r="AY845" s="71">
        <f t="shared" si="350"/>
        <v>4.3450016350579899E-3</v>
      </c>
    </row>
    <row r="846" spans="1:51" ht="15" customHeight="1" x14ac:dyDescent="0.25">
      <c r="A846">
        <v>86</v>
      </c>
      <c r="B846">
        <v>300</v>
      </c>
      <c r="C846" t="s">
        <v>1111</v>
      </c>
      <c r="D846" t="s">
        <v>1112</v>
      </c>
      <c r="E846" s="39" t="s">
        <v>105</v>
      </c>
      <c r="F846" s="32">
        <v>1432375</v>
      </c>
      <c r="G846" s="43">
        <v>16815</v>
      </c>
      <c r="H846" s="47">
        <f t="shared" si="352"/>
        <v>4.225696871650654</v>
      </c>
      <c r="I846">
        <v>414</v>
      </c>
      <c r="J846">
        <v>6468</v>
      </c>
      <c r="K846" s="33">
        <f t="shared" si="351"/>
        <v>6.4006999999999996</v>
      </c>
      <c r="L846" s="33">
        <v>3275</v>
      </c>
      <c r="M846" s="33">
        <v>4560</v>
      </c>
      <c r="N846" s="33">
        <v>6856</v>
      </c>
      <c r="O846" s="33">
        <v>10097</v>
      </c>
      <c r="P846" s="40">
        <v>15453</v>
      </c>
      <c r="Q846" s="43">
        <v>16168</v>
      </c>
      <c r="R846" s="40">
        <f t="shared" si="353"/>
        <v>16168</v>
      </c>
      <c r="S846" s="34">
        <f t="shared" si="354"/>
        <v>0</v>
      </c>
      <c r="T846" s="43">
        <v>285906700</v>
      </c>
      <c r="U846" s="43">
        <v>2219491143</v>
      </c>
      <c r="V846" s="54">
        <f t="shared" si="355"/>
        <v>12.881633000000001</v>
      </c>
      <c r="W846" s="32">
        <v>2795</v>
      </c>
      <c r="X846">
        <v>16388</v>
      </c>
      <c r="Y846">
        <f t="shared" si="356"/>
        <v>17.059999999999999</v>
      </c>
      <c r="Z846" s="46">
        <v>24889774</v>
      </c>
      <c r="AA846" s="41">
        <v>12298219</v>
      </c>
      <c r="AB846" s="33">
        <f t="shared" si="357"/>
        <v>0.42007800000000001</v>
      </c>
      <c r="AC846" s="33" t="str">
        <f t="shared" si="358"/>
        <v/>
      </c>
      <c r="AD846" s="33" t="str">
        <f t="shared" si="359"/>
        <v/>
      </c>
      <c r="AE846" s="62">
        <f t="shared" si="360"/>
        <v>0</v>
      </c>
      <c r="AF846" s="62">
        <f t="shared" si="361"/>
        <v>0</v>
      </c>
      <c r="AG846" s="62">
        <f t="shared" si="362"/>
        <v>710.33257445604988</v>
      </c>
      <c r="AH846" s="62" t="str">
        <f t="shared" si="363"/>
        <v/>
      </c>
      <c r="AI846" s="33" t="str">
        <f t="shared" si="364"/>
        <v/>
      </c>
      <c r="AJ846" s="33" t="str">
        <f t="shared" si="365"/>
        <v/>
      </c>
      <c r="AK846" s="34">
        <f t="shared" si="366"/>
        <v>710.33</v>
      </c>
      <c r="AL846" s="34">
        <f t="shared" si="367"/>
        <v>756.5</v>
      </c>
      <c r="AM846" s="32">
        <f t="shared" si="368"/>
        <v>2264901</v>
      </c>
      <c r="AN846" s="35">
        <f t="shared" si="369"/>
        <v>5.3758495219872974E-3</v>
      </c>
      <c r="AO846" s="32">
        <f t="shared" si="370"/>
        <v>4475.534499141997</v>
      </c>
      <c r="AP846" s="32">
        <f t="shared" si="371"/>
        <v>1436851</v>
      </c>
      <c r="AQ846" s="32">
        <f t="shared" si="372"/>
        <v>168150</v>
      </c>
      <c r="AR846" s="32">
        <f t="shared" si="373"/>
        <v>614910.95000000007</v>
      </c>
      <c r="AS846" s="32">
        <f t="shared" si="374"/>
        <v>1264225</v>
      </c>
      <c r="AT846" s="36">
        <f t="shared" si="375"/>
        <v>1436851</v>
      </c>
      <c r="AU846" s="33"/>
      <c r="AV846" s="33">
        <f t="shared" si="376"/>
        <v>1</v>
      </c>
      <c r="AX846">
        <v>1432375</v>
      </c>
      <c r="AY846" s="71">
        <f t="shared" ref="AY846:AY868" si="377">(AT846-AX846)/AX846</f>
        <v>3.124880006981412E-3</v>
      </c>
    </row>
    <row r="847" spans="1:51" ht="15" customHeight="1" x14ac:dyDescent="0.25">
      <c r="A847">
        <v>86</v>
      </c>
      <c r="B847">
        <v>500</v>
      </c>
      <c r="C847" t="s">
        <v>1213</v>
      </c>
      <c r="D847" t="s">
        <v>1214</v>
      </c>
      <c r="E847" s="39" t="s">
        <v>156</v>
      </c>
      <c r="F847" s="32">
        <v>834614</v>
      </c>
      <c r="G847" s="43">
        <v>2817</v>
      </c>
      <c r="H847" s="47">
        <f t="shared" si="352"/>
        <v>3.4497868469857735</v>
      </c>
      <c r="I847">
        <v>193</v>
      </c>
      <c r="J847">
        <v>1093</v>
      </c>
      <c r="K847" s="33">
        <f t="shared" si="351"/>
        <v>17.657800000000002</v>
      </c>
      <c r="L847" s="33">
        <v>1735</v>
      </c>
      <c r="M847" s="33">
        <v>2056</v>
      </c>
      <c r="N847" s="33">
        <v>2180</v>
      </c>
      <c r="O847" s="33">
        <v>2727</v>
      </c>
      <c r="P847" s="40">
        <v>2694</v>
      </c>
      <c r="Q847" s="43">
        <v>2799</v>
      </c>
      <c r="R847" s="40">
        <f t="shared" si="353"/>
        <v>2799</v>
      </c>
      <c r="S847" s="34">
        <f t="shared" si="354"/>
        <v>0</v>
      </c>
      <c r="T847" s="43">
        <v>82603800</v>
      </c>
      <c r="U847" s="43">
        <v>281937383</v>
      </c>
      <c r="V847" s="54">
        <f t="shared" si="355"/>
        <v>29.298632999999999</v>
      </c>
      <c r="W847" s="32">
        <v>450</v>
      </c>
      <c r="X847">
        <v>2780</v>
      </c>
      <c r="Y847">
        <f t="shared" si="356"/>
        <v>16.190000000000001</v>
      </c>
      <c r="Z847" s="46">
        <v>3801143</v>
      </c>
      <c r="AA847" s="41">
        <v>2037681</v>
      </c>
      <c r="AB847" s="33">
        <f t="shared" si="357"/>
        <v>0.42007800000000001</v>
      </c>
      <c r="AC847" s="33">
        <f t="shared" si="358"/>
        <v>0.63400000000000001</v>
      </c>
      <c r="AD847" s="33" t="str">
        <f t="shared" si="359"/>
        <v/>
      </c>
      <c r="AE847" s="62">
        <f t="shared" si="360"/>
        <v>958.4655694016767</v>
      </c>
      <c r="AF847" s="62">
        <f t="shared" si="361"/>
        <v>1017.7723740492499</v>
      </c>
      <c r="AG847" s="62">
        <f t="shared" si="362"/>
        <v>0</v>
      </c>
      <c r="AH847" s="62">
        <f t="shared" si="363"/>
        <v>996.06608354823811</v>
      </c>
      <c r="AI847" s="33" t="str">
        <f t="shared" si="364"/>
        <v/>
      </c>
      <c r="AJ847" s="33">
        <f t="shared" si="365"/>
        <v>1</v>
      </c>
      <c r="AK847" s="34">
        <f t="shared" si="366"/>
        <v>996.07</v>
      </c>
      <c r="AL847" s="34">
        <f t="shared" si="367"/>
        <v>1060.81</v>
      </c>
      <c r="AM847" s="32">
        <f t="shared" si="368"/>
        <v>1391525</v>
      </c>
      <c r="AN847" s="35">
        <f t="shared" si="369"/>
        <v>5.3758495219872974E-3</v>
      </c>
      <c r="AO847" s="32">
        <f t="shared" si="370"/>
        <v>2993.8697331394678</v>
      </c>
      <c r="AP847" s="32">
        <f t="shared" si="371"/>
        <v>837608</v>
      </c>
      <c r="AQ847" s="32">
        <f t="shared" si="372"/>
        <v>28170</v>
      </c>
      <c r="AR847" s="32">
        <f t="shared" si="373"/>
        <v>101884.05</v>
      </c>
      <c r="AS847" s="32">
        <f t="shared" si="374"/>
        <v>806444</v>
      </c>
      <c r="AT847" s="36">
        <f t="shared" si="375"/>
        <v>837608</v>
      </c>
      <c r="AU847" s="33"/>
      <c r="AV847" s="33">
        <f t="shared" si="376"/>
        <v>1</v>
      </c>
      <c r="AX847">
        <v>834614</v>
      </c>
      <c r="AY847" s="71">
        <f t="shared" si="377"/>
        <v>3.5872870572504177E-3</v>
      </c>
    </row>
    <row r="848" spans="1:51" ht="15" customHeight="1" x14ac:dyDescent="0.25">
      <c r="A848">
        <v>86</v>
      </c>
      <c r="B848">
        <v>600</v>
      </c>
      <c r="C848" t="s">
        <v>1293</v>
      </c>
      <c r="D848" t="s">
        <v>1294</v>
      </c>
      <c r="E848" s="39" t="s">
        <v>195</v>
      </c>
      <c r="F848" s="32">
        <v>573121</v>
      </c>
      <c r="G848" s="43">
        <v>7528</v>
      </c>
      <c r="H848" s="47">
        <f t="shared" si="352"/>
        <v>3.8766796104192003</v>
      </c>
      <c r="I848">
        <v>201</v>
      </c>
      <c r="J848">
        <v>2579</v>
      </c>
      <c r="K848" s="33">
        <f t="shared" si="351"/>
        <v>7.7937000000000003</v>
      </c>
      <c r="L848" s="33">
        <v>1851</v>
      </c>
      <c r="M848" s="33">
        <v>2480</v>
      </c>
      <c r="N848" s="33">
        <v>2709</v>
      </c>
      <c r="O848" s="33">
        <v>3837</v>
      </c>
      <c r="P848" s="40">
        <v>5464</v>
      </c>
      <c r="Q848" s="43">
        <v>6484</v>
      </c>
      <c r="R848" s="40">
        <f t="shared" si="353"/>
        <v>6484</v>
      </c>
      <c r="S848" s="34">
        <f t="shared" si="354"/>
        <v>0</v>
      </c>
      <c r="T848" s="43">
        <v>200145710</v>
      </c>
      <c r="U848" s="43">
        <v>1203912819</v>
      </c>
      <c r="V848" s="54">
        <f t="shared" si="355"/>
        <v>16.624601999999999</v>
      </c>
      <c r="W848" s="32">
        <v>876</v>
      </c>
      <c r="X848">
        <v>6712</v>
      </c>
      <c r="Y848">
        <f t="shared" si="356"/>
        <v>13.05</v>
      </c>
      <c r="Z848" s="46">
        <v>12615958</v>
      </c>
      <c r="AA848" s="41">
        <v>5337405</v>
      </c>
      <c r="AB848" s="33">
        <f t="shared" si="357"/>
        <v>0.42007800000000001</v>
      </c>
      <c r="AC848" s="33" t="str">
        <f t="shared" si="358"/>
        <v/>
      </c>
      <c r="AD848" s="33" t="str">
        <f t="shared" si="359"/>
        <v/>
      </c>
      <c r="AE848" s="62">
        <f t="shared" si="360"/>
        <v>0</v>
      </c>
      <c r="AF848" s="62">
        <f t="shared" si="361"/>
        <v>807.83395112949995</v>
      </c>
      <c r="AG848" s="62">
        <f t="shared" si="362"/>
        <v>0</v>
      </c>
      <c r="AH848" s="62" t="str">
        <f t="shared" si="363"/>
        <v/>
      </c>
      <c r="AI848" s="33" t="str">
        <f t="shared" si="364"/>
        <v/>
      </c>
      <c r="AJ848" s="33" t="str">
        <f t="shared" si="365"/>
        <v/>
      </c>
      <c r="AK848" s="34">
        <f t="shared" si="366"/>
        <v>807.83</v>
      </c>
      <c r="AL848" s="34">
        <f t="shared" si="367"/>
        <v>860.33</v>
      </c>
      <c r="AM848" s="32">
        <f t="shared" si="368"/>
        <v>1176878</v>
      </c>
      <c r="AN848" s="35">
        <f t="shared" si="369"/>
        <v>5.3758495219872974E-3</v>
      </c>
      <c r="AO848" s="32">
        <f t="shared" si="370"/>
        <v>3245.7067798464846</v>
      </c>
      <c r="AP848" s="32">
        <f t="shared" si="371"/>
        <v>576367</v>
      </c>
      <c r="AQ848" s="32">
        <f t="shared" si="372"/>
        <v>75280</v>
      </c>
      <c r="AR848" s="32">
        <f t="shared" si="373"/>
        <v>266870.25</v>
      </c>
      <c r="AS848" s="32">
        <f t="shared" si="374"/>
        <v>497841</v>
      </c>
      <c r="AT848" s="36">
        <f t="shared" si="375"/>
        <v>576367</v>
      </c>
      <c r="AU848" s="33"/>
      <c r="AV848" s="33">
        <f t="shared" si="376"/>
        <v>1</v>
      </c>
      <c r="AX848">
        <v>573121</v>
      </c>
      <c r="AY848" s="71">
        <f t="shared" si="377"/>
        <v>5.6637254611155412E-3</v>
      </c>
    </row>
    <row r="849" spans="1:51" ht="15" customHeight="1" x14ac:dyDescent="0.25">
      <c r="A849">
        <v>86</v>
      </c>
      <c r="B849">
        <v>1000</v>
      </c>
      <c r="C849" t="s">
        <v>1657</v>
      </c>
      <c r="D849" t="s">
        <v>1658</v>
      </c>
      <c r="E849" s="39" t="s">
        <v>376</v>
      </c>
      <c r="F849" s="32">
        <v>690629</v>
      </c>
      <c r="G849" s="43">
        <v>2240</v>
      </c>
      <c r="H849" s="47">
        <f t="shared" si="352"/>
        <v>3.3502480183341627</v>
      </c>
      <c r="I849">
        <v>0</v>
      </c>
      <c r="J849">
        <v>881</v>
      </c>
      <c r="K849" s="33">
        <f t="shared" si="351"/>
        <v>0</v>
      </c>
      <c r="L849" s="33">
        <v>1162</v>
      </c>
      <c r="M849" s="33">
        <v>1240</v>
      </c>
      <c r="N849" s="33">
        <v>1343</v>
      </c>
      <c r="O849" s="33">
        <v>1853</v>
      </c>
      <c r="P849" s="40">
        <v>1962</v>
      </c>
      <c r="Q849" s="43">
        <v>2071</v>
      </c>
      <c r="R849" s="40">
        <f t="shared" si="353"/>
        <v>2071</v>
      </c>
      <c r="S849" s="34">
        <f t="shared" si="354"/>
        <v>0</v>
      </c>
      <c r="T849" s="43">
        <v>50966900</v>
      </c>
      <c r="U849" s="43">
        <v>276777605</v>
      </c>
      <c r="V849" s="54">
        <f t="shared" si="355"/>
        <v>18.414387000000001</v>
      </c>
      <c r="W849" s="32">
        <v>444</v>
      </c>
      <c r="X849">
        <v>1864</v>
      </c>
      <c r="Y849">
        <f t="shared" si="356"/>
        <v>23.82</v>
      </c>
      <c r="Z849" s="46">
        <v>2840579</v>
      </c>
      <c r="AA849" s="41">
        <v>1739968</v>
      </c>
      <c r="AB849" s="33">
        <f t="shared" si="357"/>
        <v>0.42007800000000001</v>
      </c>
      <c r="AC849" s="33" t="str">
        <f t="shared" si="358"/>
        <v/>
      </c>
      <c r="AD849" s="33" t="str">
        <f t="shared" si="359"/>
        <v/>
      </c>
      <c r="AE849" s="62">
        <f t="shared" si="360"/>
        <v>936.47973154559486</v>
      </c>
      <c r="AF849" s="62">
        <f t="shared" si="361"/>
        <v>0</v>
      </c>
      <c r="AG849" s="62">
        <f t="shared" si="362"/>
        <v>0</v>
      </c>
      <c r="AH849" s="62" t="str">
        <f t="shared" si="363"/>
        <v/>
      </c>
      <c r="AI849" s="33" t="str">
        <f t="shared" si="364"/>
        <v/>
      </c>
      <c r="AJ849" s="33" t="str">
        <f t="shared" si="365"/>
        <v/>
      </c>
      <c r="AK849" s="34">
        <f t="shared" si="366"/>
        <v>936.48</v>
      </c>
      <c r="AL849" s="34">
        <f t="shared" si="367"/>
        <v>997.34</v>
      </c>
      <c r="AM849" s="32">
        <f t="shared" si="368"/>
        <v>1040777</v>
      </c>
      <c r="AN849" s="35">
        <f t="shared" si="369"/>
        <v>5.3758495219872974E-3</v>
      </c>
      <c r="AO849" s="32">
        <f t="shared" si="370"/>
        <v>1882.3429584248081</v>
      </c>
      <c r="AP849" s="32">
        <f t="shared" si="371"/>
        <v>692511</v>
      </c>
      <c r="AQ849" s="32">
        <f t="shared" si="372"/>
        <v>22400</v>
      </c>
      <c r="AR849" s="32">
        <f t="shared" si="373"/>
        <v>86998.400000000009</v>
      </c>
      <c r="AS849" s="32">
        <f t="shared" si="374"/>
        <v>668229</v>
      </c>
      <c r="AT849" s="36">
        <f t="shared" si="375"/>
        <v>692511</v>
      </c>
      <c r="AU849" s="33"/>
      <c r="AV849" s="33">
        <f t="shared" si="376"/>
        <v>1</v>
      </c>
      <c r="AX849">
        <v>690629</v>
      </c>
      <c r="AY849" s="71">
        <f t="shared" si="377"/>
        <v>2.7250520901960385E-3</v>
      </c>
    </row>
    <row r="850" spans="1:51" ht="15" customHeight="1" x14ac:dyDescent="0.25">
      <c r="A850">
        <v>86</v>
      </c>
      <c r="B850">
        <v>1100</v>
      </c>
      <c r="C850" t="s">
        <v>1879</v>
      </c>
      <c r="D850" t="s">
        <v>1880</v>
      </c>
      <c r="E850" s="39" t="s">
        <v>487</v>
      </c>
      <c r="F850" s="32">
        <v>596517</v>
      </c>
      <c r="G850" s="43">
        <v>2222</v>
      </c>
      <c r="H850" s="47">
        <f t="shared" si="352"/>
        <v>3.3467440546048488</v>
      </c>
      <c r="I850">
        <v>109</v>
      </c>
      <c r="J850">
        <v>814</v>
      </c>
      <c r="K850" s="33">
        <f t="shared" si="351"/>
        <v>13.390699999999999</v>
      </c>
      <c r="L850" s="33">
        <v>1124</v>
      </c>
      <c r="M850" s="33">
        <v>1132</v>
      </c>
      <c r="N850" s="33">
        <v>1394</v>
      </c>
      <c r="O850" s="33">
        <v>1633</v>
      </c>
      <c r="P850" s="40">
        <v>2059</v>
      </c>
      <c r="Q850" s="43">
        <v>2159</v>
      </c>
      <c r="R850" s="40">
        <f t="shared" si="353"/>
        <v>2159</v>
      </c>
      <c r="S850" s="34">
        <f t="shared" si="354"/>
        <v>0</v>
      </c>
      <c r="T850" s="43">
        <v>78534900</v>
      </c>
      <c r="U850" s="43">
        <v>274549814</v>
      </c>
      <c r="V850" s="54">
        <f t="shared" si="355"/>
        <v>28.604973000000001</v>
      </c>
      <c r="W850" s="32">
        <v>187</v>
      </c>
      <c r="X850">
        <v>2104</v>
      </c>
      <c r="Y850">
        <f t="shared" si="356"/>
        <v>8.89</v>
      </c>
      <c r="Z850" s="46">
        <v>3441786</v>
      </c>
      <c r="AA850" s="41">
        <v>1840733</v>
      </c>
      <c r="AB850" s="33">
        <f t="shared" si="357"/>
        <v>0.42007800000000001</v>
      </c>
      <c r="AC850" s="33" t="str">
        <f t="shared" si="358"/>
        <v/>
      </c>
      <c r="AD850" s="33" t="str">
        <f t="shared" si="359"/>
        <v/>
      </c>
      <c r="AE850" s="62">
        <f t="shared" si="360"/>
        <v>935.70578654895519</v>
      </c>
      <c r="AF850" s="62">
        <f t="shared" si="361"/>
        <v>0</v>
      </c>
      <c r="AG850" s="62">
        <f t="shared" si="362"/>
        <v>0</v>
      </c>
      <c r="AH850" s="62" t="str">
        <f t="shared" si="363"/>
        <v/>
      </c>
      <c r="AI850" s="33" t="str">
        <f t="shared" si="364"/>
        <v/>
      </c>
      <c r="AJ850" s="33" t="str">
        <f t="shared" si="365"/>
        <v/>
      </c>
      <c r="AK850" s="34">
        <f t="shared" si="366"/>
        <v>935.71</v>
      </c>
      <c r="AL850" s="34">
        <f t="shared" si="367"/>
        <v>996.52</v>
      </c>
      <c r="AM850" s="32">
        <f t="shared" si="368"/>
        <v>768449</v>
      </c>
      <c r="AN850" s="35">
        <f t="shared" si="369"/>
        <v>5.3758495219872974E-3</v>
      </c>
      <c r="AO850" s="32">
        <f t="shared" si="370"/>
        <v>924.28056001432003</v>
      </c>
      <c r="AP850" s="32">
        <f t="shared" si="371"/>
        <v>597441</v>
      </c>
      <c r="AQ850" s="32">
        <f t="shared" si="372"/>
        <v>22220</v>
      </c>
      <c r="AR850" s="32">
        <f t="shared" si="373"/>
        <v>92036.650000000009</v>
      </c>
      <c r="AS850" s="32">
        <f t="shared" si="374"/>
        <v>574297</v>
      </c>
      <c r="AT850" s="36">
        <f t="shared" si="375"/>
        <v>597441</v>
      </c>
      <c r="AU850" s="33"/>
      <c r="AV850" s="33">
        <f t="shared" si="376"/>
        <v>1</v>
      </c>
      <c r="AX850">
        <v>596517</v>
      </c>
      <c r="AY850" s="71">
        <f t="shared" si="377"/>
        <v>1.5489918979677026E-3</v>
      </c>
    </row>
    <row r="851" spans="1:51" ht="15" customHeight="1" x14ac:dyDescent="0.25">
      <c r="A851">
        <v>86</v>
      </c>
      <c r="B851">
        <v>1200</v>
      </c>
      <c r="C851" t="s">
        <v>1969</v>
      </c>
      <c r="D851" t="s">
        <v>1970</v>
      </c>
      <c r="E851" s="39" t="s">
        <v>532</v>
      </c>
      <c r="F851" s="32">
        <v>0</v>
      </c>
      <c r="G851" s="43">
        <v>15464</v>
      </c>
      <c r="H851" s="47">
        <f t="shared" si="352"/>
        <v>4.1893218410204964</v>
      </c>
      <c r="I851">
        <v>213</v>
      </c>
      <c r="J851">
        <v>5565</v>
      </c>
      <c r="K851" s="33">
        <f t="shared" si="351"/>
        <v>3.8275000000000006</v>
      </c>
      <c r="L851" s="33">
        <v>1636</v>
      </c>
      <c r="M851" s="33">
        <v>2830</v>
      </c>
      <c r="N851" s="33">
        <v>4941</v>
      </c>
      <c r="O851" s="33">
        <v>7868</v>
      </c>
      <c r="P851" s="40">
        <v>12759</v>
      </c>
      <c r="Q851" s="43">
        <v>14455</v>
      </c>
      <c r="R851" s="40">
        <f t="shared" si="353"/>
        <v>14455</v>
      </c>
      <c r="S851" s="34">
        <f t="shared" si="354"/>
        <v>0</v>
      </c>
      <c r="T851" s="43">
        <v>1334036200</v>
      </c>
      <c r="U851" s="43">
        <v>2916244588</v>
      </c>
      <c r="V851" s="54">
        <f t="shared" si="355"/>
        <v>45.745004000000002</v>
      </c>
      <c r="W851" s="32">
        <v>1432</v>
      </c>
      <c r="X851">
        <v>14607</v>
      </c>
      <c r="Y851">
        <f t="shared" si="356"/>
        <v>9.8000000000000007</v>
      </c>
      <c r="Z851" s="46">
        <v>38631223</v>
      </c>
      <c r="AA851" s="41">
        <v>14117025</v>
      </c>
      <c r="AB851" s="33">
        <f t="shared" si="357"/>
        <v>0.42007800000000001</v>
      </c>
      <c r="AC851" s="33" t="str">
        <f t="shared" si="358"/>
        <v/>
      </c>
      <c r="AD851" s="33" t="str">
        <f t="shared" si="359"/>
        <v/>
      </c>
      <c r="AE851" s="62">
        <f t="shared" si="360"/>
        <v>0</v>
      </c>
      <c r="AF851" s="62">
        <f t="shared" si="361"/>
        <v>0</v>
      </c>
      <c r="AG851" s="62">
        <f t="shared" si="362"/>
        <v>805.14053905739991</v>
      </c>
      <c r="AH851" s="62" t="str">
        <f t="shared" si="363"/>
        <v/>
      </c>
      <c r="AI851" s="33" t="str">
        <f t="shared" si="364"/>
        <v/>
      </c>
      <c r="AJ851" s="33" t="str">
        <f t="shared" si="365"/>
        <v/>
      </c>
      <c r="AK851" s="34">
        <f t="shared" si="366"/>
        <v>805.14</v>
      </c>
      <c r="AL851" s="34">
        <f t="shared" si="367"/>
        <v>857.47</v>
      </c>
      <c r="AM851" s="32">
        <f t="shared" si="368"/>
        <v>0</v>
      </c>
      <c r="AN851" s="35">
        <f t="shared" si="369"/>
        <v>5.3758495219872974E-3</v>
      </c>
      <c r="AO851" s="32">
        <f t="shared" si="370"/>
        <v>0</v>
      </c>
      <c r="AP851" s="32">
        <f t="shared" si="371"/>
        <v>0</v>
      </c>
      <c r="AQ851" s="32">
        <f t="shared" si="372"/>
        <v>154640</v>
      </c>
      <c r="AR851" s="32">
        <f t="shared" si="373"/>
        <v>705851.25</v>
      </c>
      <c r="AS851" s="32">
        <f t="shared" si="374"/>
        <v>-154640</v>
      </c>
      <c r="AT851" s="36">
        <f t="shared" si="375"/>
        <v>0</v>
      </c>
      <c r="AU851" s="33"/>
      <c r="AV851" s="33">
        <f t="shared" si="376"/>
        <v>0</v>
      </c>
      <c r="AX851">
        <v>0</v>
      </c>
      <c r="AY851" s="71" t="e">
        <f t="shared" si="377"/>
        <v>#DIV/0!</v>
      </c>
    </row>
    <row r="852" spans="1:51" ht="15" customHeight="1" x14ac:dyDescent="0.25">
      <c r="A852">
        <v>86</v>
      </c>
      <c r="B852">
        <v>1300</v>
      </c>
      <c r="C852" t="s">
        <v>1971</v>
      </c>
      <c r="D852" t="s">
        <v>1972</v>
      </c>
      <c r="E852" s="39" t="s">
        <v>533</v>
      </c>
      <c r="F852" s="32">
        <v>736712</v>
      </c>
      <c r="G852" s="43">
        <v>3915</v>
      </c>
      <c r="H852" s="47">
        <f t="shared" si="352"/>
        <v>3.5927317663939622</v>
      </c>
      <c r="I852">
        <v>49</v>
      </c>
      <c r="J852">
        <v>1503</v>
      </c>
      <c r="K852" s="33">
        <f t="shared" si="351"/>
        <v>3.2601</v>
      </c>
      <c r="L852" s="33">
        <v>379</v>
      </c>
      <c r="M852" s="33">
        <v>762</v>
      </c>
      <c r="N852" s="33">
        <v>1008</v>
      </c>
      <c r="O852" s="33">
        <v>1143</v>
      </c>
      <c r="P852" s="40">
        <v>2847</v>
      </c>
      <c r="Q852" s="43">
        <v>3775</v>
      </c>
      <c r="R852" s="40">
        <f t="shared" si="353"/>
        <v>3775</v>
      </c>
      <c r="S852" s="34">
        <f t="shared" si="354"/>
        <v>0</v>
      </c>
      <c r="T852" s="43">
        <v>27245500</v>
      </c>
      <c r="U852" s="43">
        <v>379551232</v>
      </c>
      <c r="V852" s="54">
        <f t="shared" si="355"/>
        <v>7.1783460000000003</v>
      </c>
      <c r="W852" s="32">
        <v>287</v>
      </c>
      <c r="X852">
        <v>3840</v>
      </c>
      <c r="Y852">
        <f t="shared" si="356"/>
        <v>7.47</v>
      </c>
      <c r="Z852" s="46">
        <v>3894246</v>
      </c>
      <c r="AA852" s="41">
        <v>2166863</v>
      </c>
      <c r="AB852" s="33">
        <f t="shared" si="357"/>
        <v>0.42007800000000001</v>
      </c>
      <c r="AC852" s="33" t="str">
        <f t="shared" si="358"/>
        <v/>
      </c>
      <c r="AD852" s="33" t="str">
        <f t="shared" si="359"/>
        <v/>
      </c>
      <c r="AE852" s="62">
        <f t="shared" si="360"/>
        <v>0</v>
      </c>
      <c r="AF852" s="62">
        <f t="shared" si="361"/>
        <v>672.97027685349997</v>
      </c>
      <c r="AG852" s="62">
        <f t="shared" si="362"/>
        <v>0</v>
      </c>
      <c r="AH852" s="62" t="str">
        <f t="shared" si="363"/>
        <v/>
      </c>
      <c r="AI852" s="33" t="str">
        <f t="shared" si="364"/>
        <v/>
      </c>
      <c r="AJ852" s="33" t="str">
        <f t="shared" si="365"/>
        <v/>
      </c>
      <c r="AK852" s="34">
        <f t="shared" si="366"/>
        <v>672.97</v>
      </c>
      <c r="AL852" s="34">
        <f t="shared" si="367"/>
        <v>716.71</v>
      </c>
      <c r="AM852" s="32">
        <f t="shared" si="368"/>
        <v>1170033</v>
      </c>
      <c r="AN852" s="35">
        <f t="shared" si="369"/>
        <v>5.3758495219872974E-3</v>
      </c>
      <c r="AO852" s="32">
        <f t="shared" si="370"/>
        <v>2329.4684907170576</v>
      </c>
      <c r="AP852" s="32">
        <f t="shared" si="371"/>
        <v>739041</v>
      </c>
      <c r="AQ852" s="32">
        <f t="shared" si="372"/>
        <v>39150</v>
      </c>
      <c r="AR852" s="32">
        <f t="shared" si="373"/>
        <v>108343.15000000001</v>
      </c>
      <c r="AS852" s="32">
        <f t="shared" si="374"/>
        <v>697562</v>
      </c>
      <c r="AT852" s="36">
        <f t="shared" si="375"/>
        <v>739041</v>
      </c>
      <c r="AU852" s="33"/>
      <c r="AV852" s="33">
        <f t="shared" si="376"/>
        <v>1</v>
      </c>
      <c r="AX852">
        <v>736712</v>
      </c>
      <c r="AY852" s="71">
        <f t="shared" si="377"/>
        <v>3.1613439172973969E-3</v>
      </c>
    </row>
    <row r="853" spans="1:51" ht="15" customHeight="1" x14ac:dyDescent="0.25">
      <c r="A853">
        <v>86</v>
      </c>
      <c r="B853">
        <v>1600</v>
      </c>
      <c r="C853" t="s">
        <v>2363</v>
      </c>
      <c r="D853" t="s">
        <v>2364</v>
      </c>
      <c r="E853" s="39" t="s">
        <v>728</v>
      </c>
      <c r="F853" s="32">
        <v>0</v>
      </c>
      <c r="G853" s="43">
        <v>21752</v>
      </c>
      <c r="H853" s="47">
        <f t="shared" si="352"/>
        <v>4.3374991945794434</v>
      </c>
      <c r="I853">
        <v>265</v>
      </c>
      <c r="J853">
        <v>7129</v>
      </c>
      <c r="K853" s="33">
        <f t="shared" si="351"/>
        <v>3.7171999999999996</v>
      </c>
      <c r="L853" s="33">
        <v>1021</v>
      </c>
      <c r="M853" s="33">
        <v>1519</v>
      </c>
      <c r="N853" s="33">
        <v>2506</v>
      </c>
      <c r="O853" s="33">
        <v>9099</v>
      </c>
      <c r="P853" s="40">
        <v>16399</v>
      </c>
      <c r="Q853" s="43">
        <v>18235</v>
      </c>
      <c r="R853" s="40">
        <f t="shared" si="353"/>
        <v>18235</v>
      </c>
      <c r="S853" s="34">
        <f t="shared" si="354"/>
        <v>0</v>
      </c>
      <c r="T853" s="43">
        <v>301507700</v>
      </c>
      <c r="U853" s="43">
        <v>3499653782</v>
      </c>
      <c r="V853" s="54">
        <f t="shared" si="355"/>
        <v>8.6153580000000005</v>
      </c>
      <c r="W853" s="32">
        <v>1835</v>
      </c>
      <c r="X853">
        <v>19267</v>
      </c>
      <c r="Y853">
        <f t="shared" si="356"/>
        <v>9.52</v>
      </c>
      <c r="Z853" s="46">
        <v>36308677</v>
      </c>
      <c r="AA853" s="41">
        <v>9135527</v>
      </c>
      <c r="AB853" s="33">
        <f t="shared" si="357"/>
        <v>0.42007800000000001</v>
      </c>
      <c r="AC853" s="33" t="str">
        <f t="shared" si="358"/>
        <v/>
      </c>
      <c r="AD853" s="33" t="str">
        <f t="shared" si="359"/>
        <v/>
      </c>
      <c r="AE853" s="62">
        <f t="shared" si="360"/>
        <v>0</v>
      </c>
      <c r="AF853" s="62">
        <f t="shared" si="361"/>
        <v>0</v>
      </c>
      <c r="AG853" s="62">
        <f t="shared" si="362"/>
        <v>556.15604342229994</v>
      </c>
      <c r="AH853" s="62" t="str">
        <f t="shared" si="363"/>
        <v/>
      </c>
      <c r="AI853" s="33" t="str">
        <f t="shared" si="364"/>
        <v/>
      </c>
      <c r="AJ853" s="33" t="str">
        <f t="shared" si="365"/>
        <v/>
      </c>
      <c r="AK853" s="34">
        <f t="shared" si="366"/>
        <v>556.16</v>
      </c>
      <c r="AL853" s="34">
        <f t="shared" si="367"/>
        <v>592.30999999999995</v>
      </c>
      <c r="AM853" s="32">
        <f t="shared" si="368"/>
        <v>0</v>
      </c>
      <c r="AN853" s="35">
        <f t="shared" si="369"/>
        <v>5.3758495219872974E-3</v>
      </c>
      <c r="AO853" s="32">
        <f t="shared" si="370"/>
        <v>0</v>
      </c>
      <c r="AP853" s="32">
        <f t="shared" si="371"/>
        <v>0</v>
      </c>
      <c r="AQ853" s="32">
        <f t="shared" si="372"/>
        <v>217520</v>
      </c>
      <c r="AR853" s="32">
        <f t="shared" si="373"/>
        <v>456776.35000000003</v>
      </c>
      <c r="AS853" s="32">
        <f t="shared" si="374"/>
        <v>-217520</v>
      </c>
      <c r="AT853" s="36">
        <f t="shared" si="375"/>
        <v>0</v>
      </c>
      <c r="AU853" s="33"/>
      <c r="AV853" s="33">
        <f t="shared" si="376"/>
        <v>0</v>
      </c>
      <c r="AX853">
        <v>0</v>
      </c>
      <c r="AY853" s="71" t="e">
        <f t="shared" si="377"/>
        <v>#DIV/0!</v>
      </c>
    </row>
    <row r="854" spans="1:51" ht="15" customHeight="1" x14ac:dyDescent="0.25">
      <c r="A854">
        <v>86</v>
      </c>
      <c r="B854">
        <v>1700</v>
      </c>
      <c r="C854" t="s">
        <v>2319</v>
      </c>
      <c r="D854" t="s">
        <v>2320</v>
      </c>
      <c r="E854" s="39" t="s">
        <v>706</v>
      </c>
      <c r="F854" s="32">
        <v>35417</v>
      </c>
      <c r="G854" s="43">
        <v>183</v>
      </c>
      <c r="H854" s="47">
        <f t="shared" si="352"/>
        <v>2.2624510897304293</v>
      </c>
      <c r="I854">
        <v>38</v>
      </c>
      <c r="J854">
        <v>91</v>
      </c>
      <c r="K854" s="33">
        <f t="shared" si="351"/>
        <v>41.758200000000002</v>
      </c>
      <c r="L854" s="33">
        <v>238</v>
      </c>
      <c r="M854" s="33">
        <v>205</v>
      </c>
      <c r="N854" s="33">
        <v>193</v>
      </c>
      <c r="O854" s="33">
        <v>204</v>
      </c>
      <c r="P854" s="42">
        <v>187</v>
      </c>
      <c r="Q854" s="43">
        <v>185</v>
      </c>
      <c r="R854" s="40">
        <f t="shared" si="353"/>
        <v>238</v>
      </c>
      <c r="S854" s="34">
        <f t="shared" si="354"/>
        <v>23.11</v>
      </c>
      <c r="T854" s="43">
        <v>6179600</v>
      </c>
      <c r="U854" s="43">
        <v>21320749</v>
      </c>
      <c r="V854" s="54">
        <f t="shared" si="355"/>
        <v>28.983972000000001</v>
      </c>
      <c r="W854" s="32">
        <v>19</v>
      </c>
      <c r="X854">
        <v>208</v>
      </c>
      <c r="Y854">
        <f t="shared" si="356"/>
        <v>9.1300000000000008</v>
      </c>
      <c r="Z854" s="46">
        <v>244411</v>
      </c>
      <c r="AA854" s="41">
        <v>173694</v>
      </c>
      <c r="AB854" s="33">
        <f t="shared" si="357"/>
        <v>0.42007800000000001</v>
      </c>
      <c r="AC854" s="33" t="str">
        <f t="shared" si="358"/>
        <v/>
      </c>
      <c r="AD854" s="33" t="str">
        <f t="shared" si="359"/>
        <v/>
      </c>
      <c r="AE854" s="62">
        <f t="shared" si="360"/>
        <v>696.21040934638802</v>
      </c>
      <c r="AF854" s="62">
        <f t="shared" si="361"/>
        <v>0</v>
      </c>
      <c r="AG854" s="62">
        <f t="shared" si="362"/>
        <v>0</v>
      </c>
      <c r="AH854" s="62" t="str">
        <f t="shared" si="363"/>
        <v/>
      </c>
      <c r="AI854" s="33" t="str">
        <f t="shared" si="364"/>
        <v/>
      </c>
      <c r="AJ854" s="33" t="str">
        <f t="shared" si="365"/>
        <v/>
      </c>
      <c r="AK854" s="34">
        <f t="shared" si="366"/>
        <v>696.21</v>
      </c>
      <c r="AL854" s="34">
        <f t="shared" si="367"/>
        <v>741.46</v>
      </c>
      <c r="AM854" s="32">
        <f t="shared" si="368"/>
        <v>33015</v>
      </c>
      <c r="AN854" s="35">
        <f t="shared" si="369"/>
        <v>5.3758495219872974E-3</v>
      </c>
      <c r="AO854" s="32">
        <f t="shared" si="370"/>
        <v>-12.912790551813488</v>
      </c>
      <c r="AP854" s="32">
        <f t="shared" si="371"/>
        <v>33015</v>
      </c>
      <c r="AQ854" s="32">
        <f t="shared" si="372"/>
        <v>1830</v>
      </c>
      <c r="AR854" s="32">
        <f t="shared" si="373"/>
        <v>8684.7000000000007</v>
      </c>
      <c r="AS854" s="32">
        <f t="shared" si="374"/>
        <v>33587</v>
      </c>
      <c r="AT854" s="36">
        <f t="shared" si="375"/>
        <v>33587</v>
      </c>
      <c r="AU854" s="33"/>
      <c r="AV854" s="33">
        <f t="shared" si="376"/>
        <v>1</v>
      </c>
      <c r="AX854">
        <v>35417</v>
      </c>
      <c r="AY854" s="71">
        <f t="shared" si="377"/>
        <v>-5.1670101928452436E-2</v>
      </c>
    </row>
    <row r="855" spans="1:51" ht="15" customHeight="1" x14ac:dyDescent="0.25">
      <c r="A855">
        <v>86</v>
      </c>
      <c r="B855">
        <v>1800</v>
      </c>
      <c r="C855" t="s">
        <v>2527</v>
      </c>
      <c r="D855" t="s">
        <v>2528</v>
      </c>
      <c r="E855" s="39" t="s">
        <v>810</v>
      </c>
      <c r="F855" s="32">
        <v>322871</v>
      </c>
      <c r="G855" s="43">
        <v>2234</v>
      </c>
      <c r="H855" s="47">
        <f t="shared" si="352"/>
        <v>3.3490831687795901</v>
      </c>
      <c r="I855">
        <v>52</v>
      </c>
      <c r="J855">
        <v>774</v>
      </c>
      <c r="K855" s="33">
        <f t="shared" si="351"/>
        <v>6.718300000000001</v>
      </c>
      <c r="L855" s="33">
        <v>573</v>
      </c>
      <c r="M855" s="33">
        <v>470</v>
      </c>
      <c r="N855" s="33">
        <v>600</v>
      </c>
      <c r="O855" s="33">
        <v>732</v>
      </c>
      <c r="P855" s="40">
        <v>1357</v>
      </c>
      <c r="Q855" s="43">
        <v>1900</v>
      </c>
      <c r="R855" s="40">
        <f t="shared" si="353"/>
        <v>1900</v>
      </c>
      <c r="S855" s="34">
        <f t="shared" si="354"/>
        <v>0</v>
      </c>
      <c r="T855" s="43">
        <v>19637900</v>
      </c>
      <c r="U855" s="43">
        <v>306229606</v>
      </c>
      <c r="V855" s="54">
        <f t="shared" si="355"/>
        <v>6.4128030000000003</v>
      </c>
      <c r="W855" s="32">
        <v>149</v>
      </c>
      <c r="X855">
        <v>1947</v>
      </c>
      <c r="Y855">
        <f t="shared" si="356"/>
        <v>7.65</v>
      </c>
      <c r="Z855" s="46">
        <v>3197983</v>
      </c>
      <c r="AA855" s="41">
        <v>1336069</v>
      </c>
      <c r="AB855" s="33">
        <f t="shared" si="357"/>
        <v>0.42007800000000001</v>
      </c>
      <c r="AC855" s="33" t="str">
        <f t="shared" si="358"/>
        <v/>
      </c>
      <c r="AD855" s="33" t="str">
        <f t="shared" si="359"/>
        <v/>
      </c>
      <c r="AE855" s="62">
        <f t="shared" si="360"/>
        <v>936.22244307052949</v>
      </c>
      <c r="AF855" s="62">
        <f t="shared" si="361"/>
        <v>0</v>
      </c>
      <c r="AG855" s="62">
        <f t="shared" si="362"/>
        <v>0</v>
      </c>
      <c r="AH855" s="62" t="str">
        <f t="shared" si="363"/>
        <v/>
      </c>
      <c r="AI855" s="33" t="str">
        <f t="shared" si="364"/>
        <v/>
      </c>
      <c r="AJ855" s="33" t="str">
        <f t="shared" si="365"/>
        <v/>
      </c>
      <c r="AK855" s="34">
        <f t="shared" si="366"/>
        <v>936.22</v>
      </c>
      <c r="AL855" s="34">
        <f t="shared" si="367"/>
        <v>997.07</v>
      </c>
      <c r="AM855" s="32">
        <f t="shared" si="368"/>
        <v>884052</v>
      </c>
      <c r="AN855" s="35">
        <f t="shared" si="369"/>
        <v>5.3758495219872974E-3</v>
      </c>
      <c r="AO855" s="32">
        <f t="shared" si="370"/>
        <v>3016.8246105983535</v>
      </c>
      <c r="AP855" s="32">
        <f t="shared" si="371"/>
        <v>325888</v>
      </c>
      <c r="AQ855" s="32">
        <f t="shared" si="372"/>
        <v>22340</v>
      </c>
      <c r="AR855" s="32">
        <f t="shared" si="373"/>
        <v>66803.45</v>
      </c>
      <c r="AS855" s="32">
        <f t="shared" si="374"/>
        <v>300531</v>
      </c>
      <c r="AT855" s="36">
        <f t="shared" si="375"/>
        <v>325888</v>
      </c>
      <c r="AU855" s="33"/>
      <c r="AV855" s="33">
        <f t="shared" si="376"/>
        <v>1</v>
      </c>
      <c r="AX855">
        <v>322871</v>
      </c>
      <c r="AY855" s="71">
        <f t="shared" si="377"/>
        <v>9.3442892052863213E-3</v>
      </c>
    </row>
    <row r="856" spans="1:51" ht="15" customHeight="1" x14ac:dyDescent="0.25">
      <c r="A856">
        <v>86</v>
      </c>
      <c r="B856">
        <v>1900</v>
      </c>
      <c r="C856" t="s">
        <v>2107</v>
      </c>
      <c r="D856" t="s">
        <v>2108</v>
      </c>
      <c r="E856" s="39" t="s">
        <v>601</v>
      </c>
      <c r="F856" s="32">
        <v>0</v>
      </c>
      <c r="G856" s="43">
        <v>23790</v>
      </c>
      <c r="H856" s="47">
        <f t="shared" si="352"/>
        <v>4.3763944420372658</v>
      </c>
      <c r="I856">
        <v>111</v>
      </c>
      <c r="J856">
        <v>7240</v>
      </c>
      <c r="K856" s="33">
        <f t="shared" si="351"/>
        <v>1.5330999999999999</v>
      </c>
      <c r="L856" s="33">
        <v>1526</v>
      </c>
      <c r="M856" s="33">
        <v>4769</v>
      </c>
      <c r="N856" s="33">
        <v>5219</v>
      </c>
      <c r="O856" s="33">
        <v>6389</v>
      </c>
      <c r="P856" s="40">
        <v>13571</v>
      </c>
      <c r="Q856" s="43">
        <v>19966</v>
      </c>
      <c r="R856" s="40">
        <f t="shared" si="353"/>
        <v>19966</v>
      </c>
      <c r="S856" s="34">
        <f t="shared" si="354"/>
        <v>0</v>
      </c>
      <c r="T856" s="43">
        <v>391213757</v>
      </c>
      <c r="U856" s="43">
        <v>3832556363</v>
      </c>
      <c r="V856" s="54">
        <f t="shared" si="355"/>
        <v>10.207644999999999</v>
      </c>
      <c r="W856" s="32">
        <v>2335</v>
      </c>
      <c r="X856">
        <v>21358</v>
      </c>
      <c r="Y856">
        <f t="shared" si="356"/>
        <v>10.93</v>
      </c>
      <c r="Z856" s="46">
        <v>40050325</v>
      </c>
      <c r="AA856" s="41">
        <v>9392913</v>
      </c>
      <c r="AB856" s="33">
        <f t="shared" si="357"/>
        <v>0.42007800000000001</v>
      </c>
      <c r="AC856" s="33" t="str">
        <f t="shared" si="358"/>
        <v/>
      </c>
      <c r="AD856" s="33" t="str">
        <f t="shared" si="359"/>
        <v/>
      </c>
      <c r="AE856" s="62">
        <f t="shared" si="360"/>
        <v>0</v>
      </c>
      <c r="AF856" s="62">
        <f t="shared" si="361"/>
        <v>0</v>
      </c>
      <c r="AG856" s="62">
        <f t="shared" si="362"/>
        <v>563.73537619824981</v>
      </c>
      <c r="AH856" s="62" t="str">
        <f t="shared" si="363"/>
        <v/>
      </c>
      <c r="AI856" s="33" t="str">
        <f t="shared" si="364"/>
        <v/>
      </c>
      <c r="AJ856" s="33" t="str">
        <f t="shared" si="365"/>
        <v/>
      </c>
      <c r="AK856" s="34">
        <f t="shared" si="366"/>
        <v>563.74</v>
      </c>
      <c r="AL856" s="34">
        <f t="shared" si="367"/>
        <v>600.38</v>
      </c>
      <c r="AM856" s="32">
        <f t="shared" si="368"/>
        <v>0</v>
      </c>
      <c r="AN856" s="35">
        <f t="shared" si="369"/>
        <v>5.3758495219872974E-3</v>
      </c>
      <c r="AO856" s="32">
        <f t="shared" si="370"/>
        <v>0</v>
      </c>
      <c r="AP856" s="32">
        <f t="shared" si="371"/>
        <v>0</v>
      </c>
      <c r="AQ856" s="32">
        <f t="shared" si="372"/>
        <v>237900</v>
      </c>
      <c r="AR856" s="32">
        <f t="shared" si="373"/>
        <v>469645.65</v>
      </c>
      <c r="AS856" s="32">
        <f t="shared" si="374"/>
        <v>-237900</v>
      </c>
      <c r="AT856" s="36">
        <f t="shared" si="375"/>
        <v>0</v>
      </c>
      <c r="AU856" s="33"/>
      <c r="AV856" s="33">
        <f t="shared" si="376"/>
        <v>0</v>
      </c>
      <c r="AX856">
        <v>0</v>
      </c>
      <c r="AY856" s="71" t="e">
        <f t="shared" si="377"/>
        <v>#DIV/0!</v>
      </c>
    </row>
    <row r="857" spans="1:51" ht="15" customHeight="1" x14ac:dyDescent="0.25">
      <c r="A857">
        <v>86</v>
      </c>
      <c r="B857">
        <v>7200</v>
      </c>
      <c r="C857" t="s">
        <v>1191</v>
      </c>
      <c r="D857" t="s">
        <v>1192</v>
      </c>
      <c r="E857" s="39" t="s">
        <v>145</v>
      </c>
      <c r="F857" s="32">
        <v>454697</v>
      </c>
      <c r="G857" s="43">
        <v>2225</v>
      </c>
      <c r="H857" s="47">
        <f t="shared" si="352"/>
        <v>3.3473300153169503</v>
      </c>
      <c r="I857">
        <v>75</v>
      </c>
      <c r="J857">
        <v>761</v>
      </c>
      <c r="K857" s="33">
        <f t="shared" si="351"/>
        <v>9.855500000000001</v>
      </c>
      <c r="L857" s="33">
        <v>282</v>
      </c>
      <c r="M857" s="33">
        <v>379</v>
      </c>
      <c r="N857" s="33">
        <v>597</v>
      </c>
      <c r="O857" s="33">
        <v>858</v>
      </c>
      <c r="P857" s="40">
        <v>1735</v>
      </c>
      <c r="Q857" s="43">
        <v>1922</v>
      </c>
      <c r="R857" s="40">
        <f t="shared" si="353"/>
        <v>1922</v>
      </c>
      <c r="S857" s="34">
        <f t="shared" si="354"/>
        <v>0</v>
      </c>
      <c r="T857" s="43">
        <v>68483900</v>
      </c>
      <c r="U857" s="43">
        <v>272261600</v>
      </c>
      <c r="V857" s="54">
        <f t="shared" si="355"/>
        <v>25.153711999999999</v>
      </c>
      <c r="W857" s="32">
        <v>190</v>
      </c>
      <c r="X857">
        <v>1904</v>
      </c>
      <c r="Y857">
        <f t="shared" si="356"/>
        <v>9.98</v>
      </c>
      <c r="Z857" s="46">
        <v>3082516</v>
      </c>
      <c r="AA857" s="41">
        <v>1597812</v>
      </c>
      <c r="AB857" s="33">
        <f t="shared" si="357"/>
        <v>0.42007800000000001</v>
      </c>
      <c r="AC857" s="33" t="str">
        <f t="shared" si="358"/>
        <v/>
      </c>
      <c r="AD857" s="33" t="str">
        <f t="shared" si="359"/>
        <v/>
      </c>
      <c r="AE857" s="62">
        <f t="shared" si="360"/>
        <v>935.83521179316199</v>
      </c>
      <c r="AF857" s="62">
        <f t="shared" si="361"/>
        <v>0</v>
      </c>
      <c r="AG857" s="62">
        <f t="shared" si="362"/>
        <v>0</v>
      </c>
      <c r="AH857" s="62" t="str">
        <f t="shared" si="363"/>
        <v/>
      </c>
      <c r="AI857" s="33" t="str">
        <f t="shared" si="364"/>
        <v/>
      </c>
      <c r="AJ857" s="33" t="str">
        <f t="shared" si="365"/>
        <v/>
      </c>
      <c r="AK857" s="34">
        <f t="shared" si="366"/>
        <v>935.84</v>
      </c>
      <c r="AL857" s="34">
        <f t="shared" si="367"/>
        <v>996.66</v>
      </c>
      <c r="AM857" s="32">
        <f t="shared" si="368"/>
        <v>922671</v>
      </c>
      <c r="AN857" s="35">
        <f t="shared" si="369"/>
        <v>5.3758495219872974E-3</v>
      </c>
      <c r="AO857" s="32">
        <f t="shared" si="370"/>
        <v>2515.7578042024834</v>
      </c>
      <c r="AP857" s="32">
        <f t="shared" si="371"/>
        <v>457213</v>
      </c>
      <c r="AQ857" s="32">
        <f t="shared" si="372"/>
        <v>22250</v>
      </c>
      <c r="AR857" s="32">
        <f t="shared" si="373"/>
        <v>79890.600000000006</v>
      </c>
      <c r="AS857" s="32">
        <f t="shared" si="374"/>
        <v>432447</v>
      </c>
      <c r="AT857" s="36">
        <f t="shared" si="375"/>
        <v>457213</v>
      </c>
      <c r="AU857" s="33"/>
      <c r="AV857" s="33">
        <f t="shared" si="376"/>
        <v>1</v>
      </c>
      <c r="AX857">
        <v>454697</v>
      </c>
      <c r="AY857" s="71">
        <f t="shared" si="377"/>
        <v>5.5333551793831934E-3</v>
      </c>
    </row>
    <row r="858" spans="1:51" ht="15" customHeight="1" x14ac:dyDescent="0.25">
      <c r="A858">
        <v>86</v>
      </c>
      <c r="B858">
        <v>7400</v>
      </c>
      <c r="C858" t="s">
        <v>1577</v>
      </c>
      <c r="D858" t="s">
        <v>1578</v>
      </c>
      <c r="E858" s="39" t="s">
        <v>336</v>
      </c>
      <c r="F858" s="32">
        <v>86190</v>
      </c>
      <c r="G858" s="43">
        <v>4392</v>
      </c>
      <c r="H858" s="47">
        <f t="shared" si="352"/>
        <v>3.6426623314420357</v>
      </c>
      <c r="I858">
        <v>25</v>
      </c>
      <c r="J858">
        <v>1197</v>
      </c>
      <c r="K858" s="33">
        <f t="shared" si="351"/>
        <v>2.0886</v>
      </c>
      <c r="L858" s="33">
        <v>365</v>
      </c>
      <c r="M858" s="33">
        <v>647</v>
      </c>
      <c r="N858" s="33">
        <v>787</v>
      </c>
      <c r="O858" s="33">
        <v>1355</v>
      </c>
      <c r="P858" s="40">
        <v>2938</v>
      </c>
      <c r="Q858" s="43">
        <v>3548</v>
      </c>
      <c r="R858" s="40">
        <f t="shared" si="353"/>
        <v>3548</v>
      </c>
      <c r="S858" s="34">
        <f t="shared" si="354"/>
        <v>0</v>
      </c>
      <c r="T858" s="43">
        <v>34831800</v>
      </c>
      <c r="U858" s="43">
        <v>696187949</v>
      </c>
      <c r="V858" s="54">
        <f t="shared" si="355"/>
        <v>5.0032180000000004</v>
      </c>
      <c r="W858" s="32">
        <v>309</v>
      </c>
      <c r="X858">
        <v>3495</v>
      </c>
      <c r="Y858">
        <f t="shared" si="356"/>
        <v>8.84</v>
      </c>
      <c r="Z858" s="46">
        <v>6938409</v>
      </c>
      <c r="AA858" s="41">
        <v>2506674</v>
      </c>
      <c r="AB858" s="33">
        <f t="shared" si="357"/>
        <v>0.42007800000000001</v>
      </c>
      <c r="AC858" s="33" t="str">
        <f t="shared" si="358"/>
        <v/>
      </c>
      <c r="AD858" s="33" t="str">
        <f t="shared" si="359"/>
        <v/>
      </c>
      <c r="AE858" s="62">
        <f t="shared" si="360"/>
        <v>0</v>
      </c>
      <c r="AF858" s="62">
        <f t="shared" si="361"/>
        <v>640.93795258049988</v>
      </c>
      <c r="AG858" s="62">
        <f t="shared" si="362"/>
        <v>0</v>
      </c>
      <c r="AH858" s="62" t="str">
        <f t="shared" si="363"/>
        <v/>
      </c>
      <c r="AI858" s="33" t="str">
        <f t="shared" si="364"/>
        <v/>
      </c>
      <c r="AJ858" s="33" t="str">
        <f t="shared" si="365"/>
        <v/>
      </c>
      <c r="AK858" s="34">
        <f t="shared" si="366"/>
        <v>640.94000000000005</v>
      </c>
      <c r="AL858" s="34">
        <f t="shared" si="367"/>
        <v>682.6</v>
      </c>
      <c r="AM858" s="32">
        <f t="shared" si="368"/>
        <v>83306</v>
      </c>
      <c r="AN858" s="35">
        <f t="shared" si="369"/>
        <v>5.3758495219872974E-3</v>
      </c>
      <c r="AO858" s="32">
        <f t="shared" si="370"/>
        <v>-15.503950021411365</v>
      </c>
      <c r="AP858" s="32">
        <f t="shared" si="371"/>
        <v>83306</v>
      </c>
      <c r="AQ858" s="32">
        <f t="shared" si="372"/>
        <v>43920</v>
      </c>
      <c r="AR858" s="32">
        <f t="shared" si="373"/>
        <v>125333.70000000001</v>
      </c>
      <c r="AS858" s="32">
        <f t="shared" si="374"/>
        <v>42270</v>
      </c>
      <c r="AT858" s="36">
        <f t="shared" si="375"/>
        <v>83306</v>
      </c>
      <c r="AU858" s="33"/>
      <c r="AV858" s="33">
        <f t="shared" si="376"/>
        <v>1</v>
      </c>
      <c r="AX858">
        <v>86190</v>
      </c>
      <c r="AY858" s="71">
        <f t="shared" si="377"/>
        <v>-3.3460958347836176E-2</v>
      </c>
    </row>
    <row r="859" spans="1:51" ht="15" customHeight="1" x14ac:dyDescent="0.25">
      <c r="A859">
        <v>86</v>
      </c>
      <c r="B859">
        <v>8300</v>
      </c>
      <c r="C859" t="s">
        <v>2217</v>
      </c>
      <c r="D859" t="s">
        <v>2218</v>
      </c>
      <c r="E859" s="39" t="s">
        <v>655</v>
      </c>
      <c r="F859" s="32">
        <v>741764</v>
      </c>
      <c r="G859" s="43">
        <v>4832</v>
      </c>
      <c r="H859" s="47">
        <f t="shared" si="352"/>
        <v>3.6841269256130755</v>
      </c>
      <c r="I859">
        <v>44</v>
      </c>
      <c r="J859">
        <v>1923</v>
      </c>
      <c r="K859" s="33">
        <f t="shared" si="351"/>
        <v>2.2881</v>
      </c>
      <c r="L859" s="33">
        <v>730</v>
      </c>
      <c r="M859" s="33">
        <v>2408</v>
      </c>
      <c r="N859" s="33">
        <v>2665</v>
      </c>
      <c r="O859" s="33">
        <v>3484</v>
      </c>
      <c r="P859" s="40">
        <v>4316</v>
      </c>
      <c r="Q859" s="43">
        <v>4500</v>
      </c>
      <c r="R859" s="40">
        <f t="shared" si="353"/>
        <v>4500</v>
      </c>
      <c r="S859" s="34">
        <f t="shared" si="354"/>
        <v>0</v>
      </c>
      <c r="T859" s="43">
        <v>61509500</v>
      </c>
      <c r="U859" s="43">
        <v>544227967</v>
      </c>
      <c r="V859" s="54">
        <f t="shared" si="355"/>
        <v>11.302156999999999</v>
      </c>
      <c r="W859" s="32">
        <v>717</v>
      </c>
      <c r="X859">
        <v>4521</v>
      </c>
      <c r="Y859">
        <f t="shared" si="356"/>
        <v>15.86</v>
      </c>
      <c r="Z859" s="46">
        <v>6080124</v>
      </c>
      <c r="AA859" s="41">
        <v>2323526</v>
      </c>
      <c r="AB859" s="33">
        <f t="shared" si="357"/>
        <v>0.42007800000000001</v>
      </c>
      <c r="AC859" s="33" t="str">
        <f t="shared" si="358"/>
        <v/>
      </c>
      <c r="AD859" s="33" t="str">
        <f t="shared" si="359"/>
        <v/>
      </c>
      <c r="AE859" s="62">
        <f t="shared" si="360"/>
        <v>0</v>
      </c>
      <c r="AF859" s="62">
        <f t="shared" si="361"/>
        <v>709.21896037324984</v>
      </c>
      <c r="AG859" s="62">
        <f t="shared" si="362"/>
        <v>0</v>
      </c>
      <c r="AH859" s="62" t="str">
        <f t="shared" si="363"/>
        <v/>
      </c>
      <c r="AI859" s="33" t="str">
        <f t="shared" si="364"/>
        <v/>
      </c>
      <c r="AJ859" s="33" t="str">
        <f t="shared" si="365"/>
        <v/>
      </c>
      <c r="AK859" s="34">
        <f t="shared" si="366"/>
        <v>709.22</v>
      </c>
      <c r="AL859" s="34">
        <f t="shared" si="367"/>
        <v>755.31</v>
      </c>
      <c r="AM859" s="32">
        <f t="shared" si="368"/>
        <v>1095532</v>
      </c>
      <c r="AN859" s="35">
        <f t="shared" si="369"/>
        <v>5.3758495219872974E-3</v>
      </c>
      <c r="AO859" s="32">
        <f t="shared" si="370"/>
        <v>1901.8035336944022</v>
      </c>
      <c r="AP859" s="32">
        <f t="shared" si="371"/>
        <v>743666</v>
      </c>
      <c r="AQ859" s="32">
        <f t="shared" si="372"/>
        <v>48320</v>
      </c>
      <c r="AR859" s="32">
        <f t="shared" si="373"/>
        <v>116176.3</v>
      </c>
      <c r="AS859" s="32">
        <f t="shared" si="374"/>
        <v>693444</v>
      </c>
      <c r="AT859" s="36">
        <f t="shared" si="375"/>
        <v>743666</v>
      </c>
      <c r="AU859" s="33"/>
      <c r="AV859" s="33">
        <f t="shared" si="376"/>
        <v>1</v>
      </c>
      <c r="AX859">
        <v>741764</v>
      </c>
      <c r="AY859" s="71">
        <f t="shared" si="377"/>
        <v>2.5641578723151837E-3</v>
      </c>
    </row>
    <row r="860" spans="1:51" ht="15" customHeight="1" x14ac:dyDescent="0.25">
      <c r="A860">
        <v>87</v>
      </c>
      <c r="B860">
        <v>200</v>
      </c>
      <c r="C860" t="s">
        <v>1135</v>
      </c>
      <c r="D860" t="s">
        <v>1136</v>
      </c>
      <c r="E860" s="39" t="s">
        <v>117</v>
      </c>
      <c r="F860" s="32">
        <v>808693</v>
      </c>
      <c r="G860" s="43">
        <v>1670</v>
      </c>
      <c r="H860" s="47">
        <f t="shared" si="352"/>
        <v>3.2227164711475833</v>
      </c>
      <c r="I860">
        <v>228</v>
      </c>
      <c r="J860">
        <v>805</v>
      </c>
      <c r="K860" s="33">
        <f t="shared" si="351"/>
        <v>28.322999999999997</v>
      </c>
      <c r="L860" s="33">
        <v>2147</v>
      </c>
      <c r="M860" s="33">
        <v>2143</v>
      </c>
      <c r="N860" s="33">
        <v>1826</v>
      </c>
      <c r="O860" s="33">
        <v>1903</v>
      </c>
      <c r="P860" s="40">
        <v>1795</v>
      </c>
      <c r="Q860" s="43">
        <v>1695</v>
      </c>
      <c r="R860" s="40">
        <f t="shared" si="353"/>
        <v>2147</v>
      </c>
      <c r="S860" s="34">
        <f t="shared" si="354"/>
        <v>22.22</v>
      </c>
      <c r="T860" s="43">
        <v>23123000</v>
      </c>
      <c r="U860" s="43">
        <v>107434480</v>
      </c>
      <c r="V860" s="54">
        <f t="shared" si="355"/>
        <v>21.522884999999999</v>
      </c>
      <c r="W860" s="32">
        <v>375</v>
      </c>
      <c r="X860">
        <v>1563</v>
      </c>
      <c r="Y860">
        <f t="shared" si="356"/>
        <v>23.99</v>
      </c>
      <c r="Z860" s="46">
        <v>1167864</v>
      </c>
      <c r="AA860" s="41">
        <v>1111257</v>
      </c>
      <c r="AB860" s="33">
        <f t="shared" si="357"/>
        <v>0.42007800000000001</v>
      </c>
      <c r="AC860" s="33" t="str">
        <f t="shared" si="358"/>
        <v/>
      </c>
      <c r="AD860" s="33" t="str">
        <f t="shared" si="359"/>
        <v/>
      </c>
      <c r="AE860" s="62">
        <f t="shared" si="360"/>
        <v>908.3109459976647</v>
      </c>
      <c r="AF860" s="62">
        <f t="shared" si="361"/>
        <v>0</v>
      </c>
      <c r="AG860" s="62">
        <f t="shared" si="362"/>
        <v>0</v>
      </c>
      <c r="AH860" s="62" t="str">
        <f t="shared" si="363"/>
        <v/>
      </c>
      <c r="AI860" s="33" t="str">
        <f t="shared" si="364"/>
        <v/>
      </c>
      <c r="AJ860" s="33" t="str">
        <f t="shared" si="365"/>
        <v/>
      </c>
      <c r="AK860" s="34">
        <f t="shared" si="366"/>
        <v>908.31</v>
      </c>
      <c r="AL860" s="34">
        <f t="shared" si="367"/>
        <v>967.34</v>
      </c>
      <c r="AM860" s="32">
        <f t="shared" si="368"/>
        <v>1124864</v>
      </c>
      <c r="AN860" s="35">
        <f t="shared" si="369"/>
        <v>5.3758495219872974E-3</v>
      </c>
      <c r="AO860" s="32">
        <f t="shared" si="370"/>
        <v>1699.6877192162458</v>
      </c>
      <c r="AP860" s="32">
        <f t="shared" si="371"/>
        <v>810393</v>
      </c>
      <c r="AQ860" s="32">
        <f t="shared" si="372"/>
        <v>16700</v>
      </c>
      <c r="AR860" s="32">
        <f t="shared" si="373"/>
        <v>55562.850000000006</v>
      </c>
      <c r="AS860" s="32">
        <f t="shared" si="374"/>
        <v>791993</v>
      </c>
      <c r="AT860" s="36">
        <f t="shared" si="375"/>
        <v>810393</v>
      </c>
      <c r="AU860" s="33"/>
      <c r="AV860" s="33">
        <f t="shared" si="376"/>
        <v>1</v>
      </c>
      <c r="AX860">
        <v>808693</v>
      </c>
      <c r="AY860" s="71">
        <f t="shared" si="377"/>
        <v>2.1021574318066311E-3</v>
      </c>
    </row>
    <row r="861" spans="1:51" ht="15" customHeight="1" x14ac:dyDescent="0.25">
      <c r="A861">
        <v>87</v>
      </c>
      <c r="B861">
        <v>300</v>
      </c>
      <c r="C861" t="s">
        <v>1183</v>
      </c>
      <c r="D861" t="s">
        <v>1184</v>
      </c>
      <c r="E861" s="39" t="s">
        <v>141</v>
      </c>
      <c r="F861" s="32">
        <v>390676</v>
      </c>
      <c r="G861" s="43">
        <v>837</v>
      </c>
      <c r="H861" s="47">
        <f t="shared" si="352"/>
        <v>2.92272545799326</v>
      </c>
      <c r="I861">
        <v>144</v>
      </c>
      <c r="J861">
        <v>422</v>
      </c>
      <c r="K861" s="33">
        <f t="shared" si="351"/>
        <v>34.123199999999997</v>
      </c>
      <c r="L861" s="33">
        <v>1084</v>
      </c>
      <c r="M861" s="33">
        <v>1171</v>
      </c>
      <c r="N861" s="33">
        <v>924</v>
      </c>
      <c r="O861" s="33">
        <v>944</v>
      </c>
      <c r="P861" s="42">
        <v>863</v>
      </c>
      <c r="Q861" s="43">
        <v>852</v>
      </c>
      <c r="R861" s="40">
        <f t="shared" si="353"/>
        <v>1171</v>
      </c>
      <c r="S861" s="34">
        <f t="shared" si="354"/>
        <v>28.52</v>
      </c>
      <c r="T861" s="43">
        <v>16002000</v>
      </c>
      <c r="U861" s="43">
        <v>47262281</v>
      </c>
      <c r="V861" s="54">
        <f t="shared" si="355"/>
        <v>33.857866000000001</v>
      </c>
      <c r="W861" s="32">
        <v>220</v>
      </c>
      <c r="X861">
        <v>868</v>
      </c>
      <c r="Y861">
        <f t="shared" si="356"/>
        <v>25.35</v>
      </c>
      <c r="Z861" s="46">
        <v>619568</v>
      </c>
      <c r="AA861" s="41">
        <v>636107</v>
      </c>
      <c r="AB861" s="33">
        <f t="shared" si="357"/>
        <v>0.42007800000000001</v>
      </c>
      <c r="AC861" s="33" t="str">
        <f t="shared" si="358"/>
        <v/>
      </c>
      <c r="AD861" s="33" t="str">
        <f t="shared" si="359"/>
        <v/>
      </c>
      <c r="AE861" s="62">
        <f t="shared" si="360"/>
        <v>842.04983098517732</v>
      </c>
      <c r="AF861" s="62">
        <f t="shared" si="361"/>
        <v>0</v>
      </c>
      <c r="AG861" s="62">
        <f t="shared" si="362"/>
        <v>0</v>
      </c>
      <c r="AH861" s="62" t="str">
        <f t="shared" si="363"/>
        <v/>
      </c>
      <c r="AI861" s="33" t="str">
        <f t="shared" si="364"/>
        <v/>
      </c>
      <c r="AJ861" s="33" t="str">
        <f t="shared" si="365"/>
        <v/>
      </c>
      <c r="AK861" s="34">
        <f t="shared" si="366"/>
        <v>842.05</v>
      </c>
      <c r="AL861" s="34">
        <f t="shared" si="367"/>
        <v>896.78</v>
      </c>
      <c r="AM861" s="32">
        <f t="shared" si="368"/>
        <v>490338</v>
      </c>
      <c r="AN861" s="35">
        <f t="shared" si="369"/>
        <v>5.3758495219872974E-3</v>
      </c>
      <c r="AO861" s="32">
        <f t="shared" si="370"/>
        <v>535.76791506029804</v>
      </c>
      <c r="AP861" s="32">
        <f t="shared" si="371"/>
        <v>391212</v>
      </c>
      <c r="AQ861" s="32">
        <f t="shared" si="372"/>
        <v>8370</v>
      </c>
      <c r="AR861" s="32">
        <f t="shared" si="373"/>
        <v>31805.350000000002</v>
      </c>
      <c r="AS861" s="32">
        <f t="shared" si="374"/>
        <v>382306</v>
      </c>
      <c r="AT861" s="36">
        <f t="shared" si="375"/>
        <v>391212</v>
      </c>
      <c r="AU861" s="33"/>
      <c r="AV861" s="33">
        <f t="shared" si="376"/>
        <v>1</v>
      </c>
      <c r="AX861">
        <v>390676</v>
      </c>
      <c r="AY861" s="71">
        <f t="shared" si="377"/>
        <v>1.3719808741770674E-3</v>
      </c>
    </row>
    <row r="862" spans="1:51" ht="15" customHeight="1" x14ac:dyDescent="0.25">
      <c r="A862">
        <v>87</v>
      </c>
      <c r="B862">
        <v>400</v>
      </c>
      <c r="C862" t="s">
        <v>1349</v>
      </c>
      <c r="D862" t="s">
        <v>1350</v>
      </c>
      <c r="E862" s="39" t="s">
        <v>223</v>
      </c>
      <c r="F862" s="32">
        <v>87808</v>
      </c>
      <c r="G862" s="43">
        <v>238</v>
      </c>
      <c r="H862" s="47">
        <f t="shared" si="352"/>
        <v>2.3765769570565118</v>
      </c>
      <c r="I862">
        <v>50</v>
      </c>
      <c r="J862">
        <v>120</v>
      </c>
      <c r="K862" s="33">
        <f t="shared" si="351"/>
        <v>41.666699999999999</v>
      </c>
      <c r="L862" s="33">
        <v>356</v>
      </c>
      <c r="M862" s="33">
        <v>334</v>
      </c>
      <c r="N862" s="33">
        <v>304</v>
      </c>
      <c r="O862" s="33">
        <v>278</v>
      </c>
      <c r="P862" s="42">
        <v>278</v>
      </c>
      <c r="Q862" s="43">
        <v>243</v>
      </c>
      <c r="R862" s="40">
        <f t="shared" si="353"/>
        <v>356</v>
      </c>
      <c r="S862" s="34">
        <f t="shared" si="354"/>
        <v>33.15</v>
      </c>
      <c r="T862" s="43">
        <v>3254200</v>
      </c>
      <c r="U862" s="43">
        <v>11099509</v>
      </c>
      <c r="V862" s="54">
        <f t="shared" si="355"/>
        <v>29.318414000000001</v>
      </c>
      <c r="W862" s="32">
        <v>35</v>
      </c>
      <c r="X862">
        <v>205</v>
      </c>
      <c r="Y862">
        <f t="shared" si="356"/>
        <v>17.07</v>
      </c>
      <c r="Z862" s="46">
        <v>134872</v>
      </c>
      <c r="AA862" s="41">
        <v>170001</v>
      </c>
      <c r="AB862" s="33">
        <f t="shared" si="357"/>
        <v>0.42007800000000001</v>
      </c>
      <c r="AC862" s="33" t="str">
        <f t="shared" si="358"/>
        <v/>
      </c>
      <c r="AD862" s="33" t="str">
        <f t="shared" si="359"/>
        <v/>
      </c>
      <c r="AE862" s="62">
        <f t="shared" si="360"/>
        <v>721.41818854377118</v>
      </c>
      <c r="AF862" s="62">
        <f t="shared" si="361"/>
        <v>0</v>
      </c>
      <c r="AG862" s="62">
        <f t="shared" si="362"/>
        <v>0</v>
      </c>
      <c r="AH862" s="62" t="str">
        <f t="shared" si="363"/>
        <v/>
      </c>
      <c r="AI862" s="33" t="str">
        <f t="shared" si="364"/>
        <v/>
      </c>
      <c r="AJ862" s="33" t="str">
        <f t="shared" si="365"/>
        <v/>
      </c>
      <c r="AK862" s="34">
        <f t="shared" si="366"/>
        <v>721.42</v>
      </c>
      <c r="AL862" s="34">
        <f t="shared" si="367"/>
        <v>768.31</v>
      </c>
      <c r="AM862" s="32">
        <f t="shared" si="368"/>
        <v>126201</v>
      </c>
      <c r="AN862" s="35">
        <f t="shared" si="369"/>
        <v>5.3758495219872974E-3</v>
      </c>
      <c r="AO862" s="32">
        <f t="shared" si="370"/>
        <v>206.3949906976583</v>
      </c>
      <c r="AP862" s="32">
        <f t="shared" si="371"/>
        <v>88014</v>
      </c>
      <c r="AQ862" s="32">
        <f t="shared" si="372"/>
        <v>2380</v>
      </c>
      <c r="AR862" s="32">
        <f t="shared" si="373"/>
        <v>8500.0500000000011</v>
      </c>
      <c r="AS862" s="32">
        <f t="shared" si="374"/>
        <v>85428</v>
      </c>
      <c r="AT862" s="36">
        <f t="shared" si="375"/>
        <v>88014</v>
      </c>
      <c r="AU862" s="33"/>
      <c r="AV862" s="33">
        <f t="shared" si="376"/>
        <v>1</v>
      </c>
      <c r="AX862">
        <v>87808</v>
      </c>
      <c r="AY862" s="71">
        <f t="shared" si="377"/>
        <v>2.3460276967930027E-3</v>
      </c>
    </row>
    <row r="863" spans="1:51" ht="15" customHeight="1" x14ac:dyDescent="0.25">
      <c r="A863">
        <v>87</v>
      </c>
      <c r="B863">
        <v>600</v>
      </c>
      <c r="C863" t="s">
        <v>1575</v>
      </c>
      <c r="D863" t="s">
        <v>1576</v>
      </c>
      <c r="E863" s="39" t="s">
        <v>335</v>
      </c>
      <c r="F863" s="32">
        <v>99222</v>
      </c>
      <c r="G863" s="43">
        <v>238</v>
      </c>
      <c r="H863" s="47">
        <f t="shared" si="352"/>
        <v>2.3765769570565118</v>
      </c>
      <c r="I863">
        <v>58</v>
      </c>
      <c r="J863">
        <v>131</v>
      </c>
      <c r="K863" s="33">
        <f t="shared" si="351"/>
        <v>44.274799999999999</v>
      </c>
      <c r="L863" s="33">
        <v>265</v>
      </c>
      <c r="M863" s="33">
        <v>265</v>
      </c>
      <c r="N863" s="33">
        <v>246</v>
      </c>
      <c r="O863" s="33">
        <v>323</v>
      </c>
      <c r="P863" s="42">
        <v>304</v>
      </c>
      <c r="Q863" s="43">
        <v>243</v>
      </c>
      <c r="R863" s="40">
        <f t="shared" si="353"/>
        <v>323</v>
      </c>
      <c r="S863" s="34">
        <f t="shared" si="354"/>
        <v>26.32</v>
      </c>
      <c r="T863" s="43">
        <v>733100</v>
      </c>
      <c r="U863" s="43">
        <v>6086502</v>
      </c>
      <c r="V863" s="54">
        <f t="shared" si="355"/>
        <v>12.044684999999999</v>
      </c>
      <c r="W863" s="32">
        <v>28</v>
      </c>
      <c r="X863">
        <v>288</v>
      </c>
      <c r="Y863">
        <f t="shared" si="356"/>
        <v>9.7200000000000006</v>
      </c>
      <c r="Z863" s="46">
        <v>75933</v>
      </c>
      <c r="AA863" s="41">
        <v>185477</v>
      </c>
      <c r="AB863" s="33">
        <f t="shared" si="357"/>
        <v>0.42007800000000001</v>
      </c>
      <c r="AC863" s="33" t="str">
        <f t="shared" si="358"/>
        <v/>
      </c>
      <c r="AD863" s="33" t="str">
        <f t="shared" si="359"/>
        <v/>
      </c>
      <c r="AE863" s="62">
        <f t="shared" si="360"/>
        <v>721.41818854377118</v>
      </c>
      <c r="AF863" s="62">
        <f t="shared" si="361"/>
        <v>0</v>
      </c>
      <c r="AG863" s="62">
        <f t="shared" si="362"/>
        <v>0</v>
      </c>
      <c r="AH863" s="62" t="str">
        <f t="shared" si="363"/>
        <v/>
      </c>
      <c r="AI863" s="33" t="str">
        <f t="shared" si="364"/>
        <v/>
      </c>
      <c r="AJ863" s="33" t="str">
        <f t="shared" si="365"/>
        <v/>
      </c>
      <c r="AK863" s="34">
        <f t="shared" si="366"/>
        <v>721.42</v>
      </c>
      <c r="AL863" s="34">
        <f t="shared" si="367"/>
        <v>768.31</v>
      </c>
      <c r="AM863" s="32">
        <f t="shared" si="368"/>
        <v>150960</v>
      </c>
      <c r="AN863" s="35">
        <f t="shared" si="369"/>
        <v>5.3758495219872974E-3</v>
      </c>
      <c r="AO863" s="32">
        <f t="shared" si="370"/>
        <v>278.13570256857878</v>
      </c>
      <c r="AP863" s="32">
        <f t="shared" si="371"/>
        <v>99500</v>
      </c>
      <c r="AQ863" s="32">
        <f t="shared" si="372"/>
        <v>2380</v>
      </c>
      <c r="AR863" s="32">
        <f t="shared" si="373"/>
        <v>9273.85</v>
      </c>
      <c r="AS863" s="32">
        <f t="shared" si="374"/>
        <v>96842</v>
      </c>
      <c r="AT863" s="36">
        <f t="shared" si="375"/>
        <v>99500</v>
      </c>
      <c r="AU863" s="33"/>
      <c r="AV863" s="33">
        <f t="shared" si="376"/>
        <v>1</v>
      </c>
      <c r="AX863">
        <v>99222</v>
      </c>
      <c r="AY863" s="71">
        <f t="shared" si="377"/>
        <v>2.8017979883493581E-3</v>
      </c>
    </row>
    <row r="864" spans="1:51" ht="15" customHeight="1" x14ac:dyDescent="0.25">
      <c r="A864">
        <v>87</v>
      </c>
      <c r="B864">
        <v>700</v>
      </c>
      <c r="C864" t="s">
        <v>1601</v>
      </c>
      <c r="D864" t="s">
        <v>1602</v>
      </c>
      <c r="E864" s="39" t="s">
        <v>348</v>
      </c>
      <c r="F864" s="32">
        <v>12910</v>
      </c>
      <c r="G864" s="43">
        <v>54</v>
      </c>
      <c r="H864" s="47">
        <f t="shared" si="352"/>
        <v>1.7323937598229686</v>
      </c>
      <c r="I864">
        <v>19</v>
      </c>
      <c r="J864">
        <v>26</v>
      </c>
      <c r="K864" s="33">
        <f t="shared" si="351"/>
        <v>73.076899999999995</v>
      </c>
      <c r="L864" s="33">
        <v>115</v>
      </c>
      <c r="M864" s="33">
        <v>93</v>
      </c>
      <c r="N864" s="33">
        <v>81</v>
      </c>
      <c r="O864" s="33">
        <v>64</v>
      </c>
      <c r="P864" s="42">
        <v>63</v>
      </c>
      <c r="Q864" s="43">
        <v>55</v>
      </c>
      <c r="R864" s="40">
        <f t="shared" si="353"/>
        <v>115</v>
      </c>
      <c r="S864" s="34">
        <f t="shared" si="354"/>
        <v>53.04</v>
      </c>
      <c r="T864" s="43">
        <v>192500</v>
      </c>
      <c r="U864" s="43">
        <v>5540266</v>
      </c>
      <c r="V864" s="54">
        <f t="shared" si="355"/>
        <v>3.4745620000000002</v>
      </c>
      <c r="W864" s="32">
        <v>9</v>
      </c>
      <c r="X864">
        <v>74</v>
      </c>
      <c r="Y864">
        <f t="shared" si="356"/>
        <v>12.16</v>
      </c>
      <c r="Z864" s="46">
        <v>40682</v>
      </c>
      <c r="AA864" s="41">
        <v>15000</v>
      </c>
      <c r="AB864" s="33">
        <f t="shared" si="357"/>
        <v>0.42007800000000001</v>
      </c>
      <c r="AC864" s="33" t="str">
        <f t="shared" si="358"/>
        <v/>
      </c>
      <c r="AD864" s="33" t="str">
        <f t="shared" si="359"/>
        <v/>
      </c>
      <c r="AE864" s="62">
        <f t="shared" si="360"/>
        <v>579.13293648841784</v>
      </c>
      <c r="AF864" s="62">
        <f t="shared" si="361"/>
        <v>0</v>
      </c>
      <c r="AG864" s="62">
        <f t="shared" si="362"/>
        <v>0</v>
      </c>
      <c r="AH864" s="62" t="str">
        <f t="shared" si="363"/>
        <v/>
      </c>
      <c r="AI864" s="33" t="str">
        <f t="shared" si="364"/>
        <v/>
      </c>
      <c r="AJ864" s="33" t="str">
        <f t="shared" si="365"/>
        <v/>
      </c>
      <c r="AK864" s="34">
        <f t="shared" si="366"/>
        <v>579.13</v>
      </c>
      <c r="AL864" s="34">
        <f t="shared" si="367"/>
        <v>616.77</v>
      </c>
      <c r="AM864" s="32">
        <f t="shared" si="368"/>
        <v>16216</v>
      </c>
      <c r="AN864" s="35">
        <f t="shared" si="369"/>
        <v>5.3758495219872974E-3</v>
      </c>
      <c r="AO864" s="32">
        <f t="shared" si="370"/>
        <v>17.772558519690005</v>
      </c>
      <c r="AP864" s="32">
        <f t="shared" si="371"/>
        <v>12928</v>
      </c>
      <c r="AQ864" s="32">
        <f t="shared" si="372"/>
        <v>540</v>
      </c>
      <c r="AR864" s="32">
        <f t="shared" si="373"/>
        <v>750</v>
      </c>
      <c r="AS864" s="32">
        <f t="shared" si="374"/>
        <v>12370</v>
      </c>
      <c r="AT864" s="36">
        <f t="shared" si="375"/>
        <v>12928</v>
      </c>
      <c r="AU864" s="33"/>
      <c r="AV864" s="33">
        <f t="shared" si="376"/>
        <v>1</v>
      </c>
      <c r="AX864">
        <v>12910</v>
      </c>
      <c r="AY864" s="71">
        <f t="shared" si="377"/>
        <v>1.3942680092951202E-3</v>
      </c>
    </row>
    <row r="865" spans="1:51" ht="15" customHeight="1" x14ac:dyDescent="0.25">
      <c r="A865">
        <v>87</v>
      </c>
      <c r="B865">
        <v>800</v>
      </c>
      <c r="C865" t="s">
        <v>2159</v>
      </c>
      <c r="D865" t="s">
        <v>2160</v>
      </c>
      <c r="E865" s="39" t="s">
        <v>627</v>
      </c>
      <c r="F865" s="32">
        <v>29854</v>
      </c>
      <c r="G865" s="43">
        <v>160</v>
      </c>
      <c r="H865" s="47">
        <f t="shared" si="352"/>
        <v>2.2041199826559246</v>
      </c>
      <c r="I865">
        <v>59</v>
      </c>
      <c r="J865">
        <v>114</v>
      </c>
      <c r="K865" s="33">
        <f t="shared" si="351"/>
        <v>51.754400000000004</v>
      </c>
      <c r="L865" s="33">
        <v>207</v>
      </c>
      <c r="M865" s="33">
        <v>211</v>
      </c>
      <c r="N865" s="33">
        <v>210</v>
      </c>
      <c r="O865" s="33">
        <v>190</v>
      </c>
      <c r="P865" s="42">
        <v>183</v>
      </c>
      <c r="Q865" s="43">
        <v>166</v>
      </c>
      <c r="R865" s="40">
        <f t="shared" si="353"/>
        <v>211</v>
      </c>
      <c r="S865" s="34">
        <f t="shared" si="354"/>
        <v>24.17</v>
      </c>
      <c r="T865" s="43">
        <v>2952600</v>
      </c>
      <c r="U865" s="43">
        <v>20768448</v>
      </c>
      <c r="V865" s="54">
        <f t="shared" si="355"/>
        <v>14.216758</v>
      </c>
      <c r="W865" s="32">
        <v>40</v>
      </c>
      <c r="X865">
        <v>190</v>
      </c>
      <c r="Y865">
        <f t="shared" si="356"/>
        <v>21.05</v>
      </c>
      <c r="Z865" s="46">
        <v>200621</v>
      </c>
      <c r="AA865" s="41">
        <v>85422</v>
      </c>
      <c r="AB865" s="33">
        <f t="shared" si="357"/>
        <v>0.42007800000000001</v>
      </c>
      <c r="AC865" s="33" t="str">
        <f t="shared" si="358"/>
        <v/>
      </c>
      <c r="AD865" s="33" t="str">
        <f t="shared" si="359"/>
        <v/>
      </c>
      <c r="AE865" s="62">
        <f t="shared" si="360"/>
        <v>683.32640940909266</v>
      </c>
      <c r="AF865" s="62">
        <f t="shared" si="361"/>
        <v>0</v>
      </c>
      <c r="AG865" s="62">
        <f t="shared" si="362"/>
        <v>0</v>
      </c>
      <c r="AH865" s="62" t="str">
        <f t="shared" si="363"/>
        <v/>
      </c>
      <c r="AI865" s="33" t="str">
        <f t="shared" si="364"/>
        <v/>
      </c>
      <c r="AJ865" s="33" t="str">
        <f t="shared" si="365"/>
        <v/>
      </c>
      <c r="AK865" s="34">
        <f t="shared" si="366"/>
        <v>683.33</v>
      </c>
      <c r="AL865" s="34">
        <f t="shared" si="367"/>
        <v>727.74</v>
      </c>
      <c r="AM865" s="32">
        <f t="shared" si="368"/>
        <v>32162</v>
      </c>
      <c r="AN865" s="35">
        <f t="shared" si="369"/>
        <v>5.3758495219872974E-3</v>
      </c>
      <c r="AO865" s="32">
        <f t="shared" si="370"/>
        <v>12.407460696746682</v>
      </c>
      <c r="AP865" s="32">
        <f t="shared" si="371"/>
        <v>29866</v>
      </c>
      <c r="AQ865" s="32">
        <f t="shared" si="372"/>
        <v>1600</v>
      </c>
      <c r="AR865" s="32">
        <f t="shared" si="373"/>
        <v>4271.1000000000004</v>
      </c>
      <c r="AS865" s="32">
        <f t="shared" si="374"/>
        <v>28254</v>
      </c>
      <c r="AT865" s="36">
        <f t="shared" si="375"/>
        <v>29866</v>
      </c>
      <c r="AU865" s="33"/>
      <c r="AV865" s="33">
        <f t="shared" si="376"/>
        <v>1</v>
      </c>
      <c r="AX865">
        <v>29854</v>
      </c>
      <c r="AY865" s="71">
        <f t="shared" si="377"/>
        <v>4.0195618677564147E-4</v>
      </c>
    </row>
    <row r="866" spans="1:51" ht="15" customHeight="1" x14ac:dyDescent="0.25">
      <c r="A866">
        <v>87</v>
      </c>
      <c r="B866">
        <v>900</v>
      </c>
      <c r="C866" t="s">
        <v>2357</v>
      </c>
      <c r="D866" t="s">
        <v>2358</v>
      </c>
      <c r="E866" s="39" t="s">
        <v>725</v>
      </c>
      <c r="F866" s="32">
        <v>26437</v>
      </c>
      <c r="G866" s="43">
        <v>91</v>
      </c>
      <c r="H866" s="47">
        <f t="shared" si="352"/>
        <v>1.9590413923210936</v>
      </c>
      <c r="I866">
        <v>11</v>
      </c>
      <c r="J866">
        <v>74</v>
      </c>
      <c r="K866" s="33">
        <f t="shared" si="351"/>
        <v>14.8649</v>
      </c>
      <c r="L866" s="33">
        <v>153</v>
      </c>
      <c r="M866" s="33">
        <v>147</v>
      </c>
      <c r="N866" s="33">
        <v>111</v>
      </c>
      <c r="O866" s="33">
        <v>106</v>
      </c>
      <c r="P866" s="42">
        <v>100</v>
      </c>
      <c r="Q866" s="43">
        <v>93</v>
      </c>
      <c r="R866" s="40">
        <f t="shared" si="353"/>
        <v>153</v>
      </c>
      <c r="S866" s="34">
        <f t="shared" si="354"/>
        <v>40.520000000000003</v>
      </c>
      <c r="T866" s="43">
        <v>81800</v>
      </c>
      <c r="U866" s="43">
        <v>3900343</v>
      </c>
      <c r="V866" s="54">
        <f t="shared" si="355"/>
        <v>2.097251</v>
      </c>
      <c r="W866" s="32">
        <v>53</v>
      </c>
      <c r="X866">
        <v>129</v>
      </c>
      <c r="Y866">
        <f t="shared" si="356"/>
        <v>41.09</v>
      </c>
      <c r="Z866" s="46">
        <v>40135</v>
      </c>
      <c r="AA866" s="41">
        <v>20000</v>
      </c>
      <c r="AB866" s="33">
        <f t="shared" si="357"/>
        <v>0.42007800000000001</v>
      </c>
      <c r="AC866" s="33" t="str">
        <f t="shared" si="358"/>
        <v/>
      </c>
      <c r="AD866" s="33" t="str">
        <f t="shared" si="359"/>
        <v/>
      </c>
      <c r="AE866" s="62">
        <f t="shared" si="360"/>
        <v>629.19418561170619</v>
      </c>
      <c r="AF866" s="62">
        <f t="shared" si="361"/>
        <v>0</v>
      </c>
      <c r="AG866" s="62">
        <f t="shared" si="362"/>
        <v>0</v>
      </c>
      <c r="AH866" s="62" t="str">
        <f t="shared" si="363"/>
        <v/>
      </c>
      <c r="AI866" s="33" t="str">
        <f t="shared" si="364"/>
        <v/>
      </c>
      <c r="AJ866" s="33" t="str">
        <f t="shared" si="365"/>
        <v/>
      </c>
      <c r="AK866" s="34">
        <f t="shared" si="366"/>
        <v>629.19000000000005</v>
      </c>
      <c r="AL866" s="34">
        <f t="shared" si="367"/>
        <v>670.08</v>
      </c>
      <c r="AM866" s="32">
        <f t="shared" si="368"/>
        <v>44117</v>
      </c>
      <c r="AN866" s="35">
        <f t="shared" si="369"/>
        <v>5.3758495219872974E-3</v>
      </c>
      <c r="AO866" s="32">
        <f t="shared" si="370"/>
        <v>95.045019548735411</v>
      </c>
      <c r="AP866" s="32">
        <f t="shared" si="371"/>
        <v>26532</v>
      </c>
      <c r="AQ866" s="32">
        <f t="shared" si="372"/>
        <v>910</v>
      </c>
      <c r="AR866" s="32">
        <f t="shared" si="373"/>
        <v>1000</v>
      </c>
      <c r="AS866" s="32">
        <f t="shared" si="374"/>
        <v>25527</v>
      </c>
      <c r="AT866" s="36">
        <f t="shared" si="375"/>
        <v>26532</v>
      </c>
      <c r="AU866" s="33"/>
      <c r="AV866" s="33">
        <f t="shared" si="376"/>
        <v>1</v>
      </c>
      <c r="AX866">
        <v>26437</v>
      </c>
      <c r="AY866" s="71">
        <f t="shared" si="377"/>
        <v>3.5934485758595909E-3</v>
      </c>
    </row>
    <row r="867" spans="1:51" ht="15" customHeight="1" x14ac:dyDescent="0.25">
      <c r="A867">
        <v>87</v>
      </c>
      <c r="B867">
        <v>1100</v>
      </c>
      <c r="C867" t="s">
        <v>2585</v>
      </c>
      <c r="D867" t="s">
        <v>2586</v>
      </c>
      <c r="E867" s="39" t="s">
        <v>839</v>
      </c>
      <c r="F867" s="32">
        <v>145516</v>
      </c>
      <c r="G867" s="43">
        <v>373</v>
      </c>
      <c r="H867" s="47">
        <f t="shared" si="352"/>
        <v>2.5717088318086878</v>
      </c>
      <c r="I867">
        <v>106</v>
      </c>
      <c r="J867">
        <v>185</v>
      </c>
      <c r="K867" s="33">
        <f t="shared" si="351"/>
        <v>57.297299999999993</v>
      </c>
      <c r="L867" s="33">
        <v>418</v>
      </c>
      <c r="M867" s="33">
        <v>420</v>
      </c>
      <c r="N867" s="33">
        <v>406</v>
      </c>
      <c r="O867" s="33">
        <v>436</v>
      </c>
      <c r="P867" s="42">
        <v>439</v>
      </c>
      <c r="Q867" s="43">
        <v>381</v>
      </c>
      <c r="R867" s="40">
        <f t="shared" si="353"/>
        <v>439</v>
      </c>
      <c r="S867" s="34">
        <f t="shared" si="354"/>
        <v>15.03</v>
      </c>
      <c r="T867" s="43">
        <v>3132500</v>
      </c>
      <c r="U867" s="43">
        <v>21105886</v>
      </c>
      <c r="V867" s="54">
        <f t="shared" si="355"/>
        <v>14.841831000000001</v>
      </c>
      <c r="W867" s="32">
        <v>79</v>
      </c>
      <c r="X867">
        <v>398</v>
      </c>
      <c r="Y867">
        <f t="shared" si="356"/>
        <v>19.850000000000001</v>
      </c>
      <c r="Z867" s="46">
        <v>217989</v>
      </c>
      <c r="AA867" s="41">
        <v>273876</v>
      </c>
      <c r="AB867" s="33">
        <f t="shared" si="357"/>
        <v>0.42007800000000001</v>
      </c>
      <c r="AC867" s="33" t="str">
        <f t="shared" si="358"/>
        <v/>
      </c>
      <c r="AD867" s="33" t="str">
        <f t="shared" si="359"/>
        <v/>
      </c>
      <c r="AE867" s="62">
        <f t="shared" si="360"/>
        <v>764.51833164340758</v>
      </c>
      <c r="AF867" s="62">
        <f t="shared" si="361"/>
        <v>0</v>
      </c>
      <c r="AG867" s="62">
        <f t="shared" si="362"/>
        <v>0</v>
      </c>
      <c r="AH867" s="62" t="str">
        <f t="shared" si="363"/>
        <v/>
      </c>
      <c r="AI867" s="33" t="str">
        <f t="shared" si="364"/>
        <v/>
      </c>
      <c r="AJ867" s="33" t="str">
        <f t="shared" si="365"/>
        <v/>
      </c>
      <c r="AK867" s="34">
        <f t="shared" si="366"/>
        <v>764.52</v>
      </c>
      <c r="AL867" s="34">
        <f t="shared" si="367"/>
        <v>814.21</v>
      </c>
      <c r="AM867" s="32">
        <f t="shared" si="368"/>
        <v>212128</v>
      </c>
      <c r="AN867" s="35">
        <f t="shared" si="369"/>
        <v>5.3758495219872974E-3</v>
      </c>
      <c r="AO867" s="32">
        <f t="shared" si="370"/>
        <v>358.09608835861786</v>
      </c>
      <c r="AP867" s="32">
        <f t="shared" si="371"/>
        <v>145874</v>
      </c>
      <c r="AQ867" s="32">
        <f t="shared" si="372"/>
        <v>3730</v>
      </c>
      <c r="AR867" s="32">
        <f t="shared" si="373"/>
        <v>13693.800000000001</v>
      </c>
      <c r="AS867" s="32">
        <f t="shared" si="374"/>
        <v>141786</v>
      </c>
      <c r="AT867" s="36">
        <f t="shared" si="375"/>
        <v>145874</v>
      </c>
      <c r="AU867" s="33"/>
      <c r="AV867" s="33">
        <f t="shared" si="376"/>
        <v>1</v>
      </c>
      <c r="AX867">
        <v>145516</v>
      </c>
      <c r="AY867" s="71">
        <f t="shared" si="377"/>
        <v>2.4602105610379613E-3</v>
      </c>
    </row>
    <row r="868" spans="1:51" ht="15" customHeight="1" x14ac:dyDescent="0.25">
      <c r="A868">
        <v>87</v>
      </c>
      <c r="B868">
        <v>7000</v>
      </c>
      <c r="C868" t="s">
        <v>1531</v>
      </c>
      <c r="D868" t="s">
        <v>1532</v>
      </c>
      <c r="E868" s="39" t="s">
        <v>313</v>
      </c>
      <c r="F868" s="32">
        <v>1242392</v>
      </c>
      <c r="G868" s="43">
        <v>2675</v>
      </c>
      <c r="H868" s="47">
        <f t="shared" si="352"/>
        <v>3.4273237863572472</v>
      </c>
      <c r="I868">
        <v>290</v>
      </c>
      <c r="J868">
        <v>1258</v>
      </c>
      <c r="K868" s="33">
        <f t="shared" si="351"/>
        <v>23.052500000000002</v>
      </c>
      <c r="L868" s="33">
        <v>3225</v>
      </c>
      <c r="M868" s="33">
        <v>3451</v>
      </c>
      <c r="N868" s="33">
        <v>3083</v>
      </c>
      <c r="O868" s="33">
        <v>3070</v>
      </c>
      <c r="P868" s="40">
        <v>2897</v>
      </c>
      <c r="Q868" s="43">
        <v>2737</v>
      </c>
      <c r="R868" s="40">
        <f t="shared" si="353"/>
        <v>3451</v>
      </c>
      <c r="S868" s="34">
        <f t="shared" si="354"/>
        <v>22.49</v>
      </c>
      <c r="T868" s="43">
        <v>60018500</v>
      </c>
      <c r="U868" s="43">
        <v>207377333</v>
      </c>
      <c r="V868" s="54">
        <f t="shared" si="355"/>
        <v>28.941687999999999</v>
      </c>
      <c r="W868" s="32">
        <v>639</v>
      </c>
      <c r="X868">
        <v>2612</v>
      </c>
      <c r="Y868">
        <f t="shared" si="356"/>
        <v>24.46</v>
      </c>
      <c r="Z868" s="46">
        <v>2523986</v>
      </c>
      <c r="AA868" s="41">
        <v>2882552</v>
      </c>
      <c r="AB868" s="33">
        <f t="shared" si="357"/>
        <v>0.42007800000000001</v>
      </c>
      <c r="AC868" s="33">
        <f t="shared" si="358"/>
        <v>0.35000000000000003</v>
      </c>
      <c r="AD868" s="33" t="str">
        <f t="shared" si="359"/>
        <v/>
      </c>
      <c r="AE868" s="62">
        <f t="shared" si="360"/>
        <v>953.50399595922966</v>
      </c>
      <c r="AF868" s="62">
        <f t="shared" si="361"/>
        <v>1471.262116783</v>
      </c>
      <c r="AG868" s="62">
        <f t="shared" si="362"/>
        <v>0</v>
      </c>
      <c r="AH868" s="62">
        <f t="shared" si="363"/>
        <v>1134.7193382475493</v>
      </c>
      <c r="AI868" s="33" t="str">
        <f t="shared" si="364"/>
        <v/>
      </c>
      <c r="AJ868" s="33">
        <f t="shared" si="365"/>
        <v>1</v>
      </c>
      <c r="AK868" s="34">
        <f t="shared" si="366"/>
        <v>1134.72</v>
      </c>
      <c r="AL868" s="34">
        <f t="shared" si="367"/>
        <v>1208.47</v>
      </c>
      <c r="AM868" s="32">
        <f t="shared" si="368"/>
        <v>2172386</v>
      </c>
      <c r="AN868" s="35">
        <f t="shared" si="369"/>
        <v>5.3758495219872974E-3</v>
      </c>
      <c r="AO868" s="32">
        <f t="shared" si="370"/>
        <v>4999.5078003510544</v>
      </c>
      <c r="AP868" s="32">
        <f t="shared" si="371"/>
        <v>1247392</v>
      </c>
      <c r="AQ868" s="32">
        <f t="shared" si="372"/>
        <v>26750</v>
      </c>
      <c r="AR868" s="32">
        <f t="shared" si="373"/>
        <v>144127.6</v>
      </c>
      <c r="AS868" s="32">
        <f t="shared" si="374"/>
        <v>1215642</v>
      </c>
      <c r="AT868" s="36">
        <f t="shared" si="375"/>
        <v>1247392</v>
      </c>
      <c r="AU868" s="33"/>
      <c r="AV868" s="33">
        <f t="shared" si="376"/>
        <v>1</v>
      </c>
      <c r="AX868">
        <v>1242392</v>
      </c>
      <c r="AY868" s="71">
        <f t="shared" si="377"/>
        <v>4.0244946844474206E-3</v>
      </c>
    </row>
  </sheetData>
  <sortState xmlns:xlrd2="http://schemas.microsoft.com/office/spreadsheetml/2017/richdata2" ref="A12:AX868">
    <sortCondition ref="A12:A868"/>
    <sortCondition ref="B12:B868"/>
  </sortState>
  <mergeCells count="2">
    <mergeCell ref="AJ1:AK1"/>
    <mergeCell ref="AQ1:AS1"/>
  </mergeCells>
  <pageMargins left="0.7" right="0.7" top="0.75" bottom="0.75" header="0.3" footer="0.3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03A1-CE98-4C4D-AF62-BDC0DDB9C3A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LGA 2027</vt:lpstr>
      <vt:lpstr>Sheet1</vt:lpstr>
    </vt:vector>
  </TitlesOfParts>
  <Company>Minnesota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Sparks</dc:creator>
  <cp:lastModifiedBy>LaFriniere, Andrea (MDOR)</cp:lastModifiedBy>
  <cp:lastPrinted>2013-07-29T13:53:01Z</cp:lastPrinted>
  <dcterms:created xsi:type="dcterms:W3CDTF">2013-07-29T13:01:41Z</dcterms:created>
  <dcterms:modified xsi:type="dcterms:W3CDTF">2026-07-29T13:09:43Z</dcterms:modified>
</cp:coreProperties>
</file>