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Property\Private\SALESRAT\2024 Study\Criteria\"/>
    </mc:Choice>
  </mc:AlternateContent>
  <xr:revisionPtr revIDLastSave="0" documentId="13_ncr:1_{E338270D-0648-4BC5-8D75-6F9550BBFB7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R Methodology" sheetId="4" r:id="rId1"/>
    <sheet name="MarketRates" sheetId="9" state="hidden" r:id="rId2"/>
    <sheet name="PVCalc" sheetId="11" state="hidden" r:id="rId3"/>
    <sheet name="DropdownLists" sheetId="12" state="hidden" r:id="rId4"/>
  </sheets>
  <definedNames>
    <definedName name="Dates">DropdownLists!$H$2:$H$130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9" l="1"/>
  <c r="B5" i="9"/>
  <c r="B4" i="9"/>
  <c r="B3" i="9"/>
  <c r="B6" i="9" s="1"/>
  <c r="G6" i="4" s="1"/>
  <c r="G7" i="4" s="1"/>
  <c r="I6" i="4"/>
  <c r="F15" i="4"/>
  <c r="B15" i="11"/>
  <c r="D39" i="4" s="1"/>
  <c r="F29" i="4"/>
  <c r="F30" i="4"/>
  <c r="F38" i="4"/>
  <c r="F37" i="4"/>
  <c r="F24" i="4"/>
  <c r="F23" i="4"/>
  <c r="F11" i="4"/>
  <c r="F16" i="4"/>
  <c r="B10" i="11"/>
  <c r="B11" i="11"/>
  <c r="D34" i="4"/>
  <c r="B2" i="11"/>
  <c r="B3" i="11"/>
  <c r="D20" i="4"/>
  <c r="B14" i="11"/>
  <c r="B6" i="11"/>
  <c r="B2" i="9"/>
  <c r="B7" i="11"/>
  <c r="D25" i="4"/>
  <c r="D41" i="4" l="1"/>
  <c r="D42" i="4" s="1"/>
  <c r="D43" i="4"/>
  <c r="D45" i="4"/>
  <c r="F45" i="4" s="1"/>
</calcChain>
</file>

<file path=xl/sharedStrings.xml><?xml version="1.0" encoding="utf-8"?>
<sst xmlns="http://schemas.openxmlformats.org/spreadsheetml/2006/main" count="80" uniqueCount="56">
  <si>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</si>
  <si>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</si>
  <si>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</si>
  <si>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</si>
  <si>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</si>
  <si>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</si>
  <si>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</si>
  <si>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</si>
  <si>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</si>
  <si>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</si>
  <si>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</si>
  <si>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</si>
  <si>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</si>
  <si>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</si>
  <si>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</si>
  <si>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</si>
  <si>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</si>
  <si>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</si>
  <si>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</si>
  <si>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</si>
  <si>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</si>
  <si>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Arrangment 1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</si>
  <si>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</si>
  <si>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</si>
  <si>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</si>
  <si>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</si>
  <si>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</si>
  <si>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</si>
  <si>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</si>
  <si>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</si>
  <si>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</si>
  <si>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</si>
  <si>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</si>
  <si>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</si>
  <si>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</si>
  <si>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</si>
  <si>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</si>
  <si>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</si>
  <si>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</si>
  <si>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</si>
  <si>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</si>
  <si>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</si>
  <si>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</si>
  <si>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</si>
  <si>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</si>
  <si>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</si>
  <si>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</si>
  <si>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</si>
  <si>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</si>
  <si>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</si>
  <si>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</si>
  <si>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</si>
  <si>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</si>
  <si>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</si>
  <si>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</si>
  <si>
    <t>9//1/2026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</si>
</sst>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1" fillId="0" borderId="3" xfId="3" applyNumberFormat="1" applyFont="1" applyBorder="1" applyProtection="1">
      <protection locked="0"/>
    </xf>
    <xf numFmtId="17" fontId="0" fillId="4" borderId="0" xfId="0" applyNumberFormat="1" applyFill="1"/>
    <xf numFmtId="16" fontId="0" fillId="0" borderId="0" xfId="0" applyNumberFormat="1"/>
    <xf numFmtId="10" fontId="0" fillId="0" borderId="0" xfId="0" applyNumberFormat="1"/>
    <xf numFmtId="10" fontId="6" fillId="0" borderId="0" xfId="0" applyNumberFormat="1" applyFont="1"/>
    <xf numFmtId="17" fontId="0" fillId="0" borderId="0" xfId="0" applyNumberFormat="1" applyFill="1" applyProtection="1">
      <protection locked="0"/>
    </xf>
    <xf numFmtId="10" fontId="6" fillId="0" borderId="0" xfId="0" applyNumberFormat="1" applyFont="1" applyFill="1"/>
    <xf numFmtId="168" fontId="0" fillId="0" borderId="0" xfId="0" applyNumberFormat="1" applyFill="1" applyProtection="1">
      <protection locked="0"/>
    </xf>
    <xf numFmtId="10" fontId="1" fillId="0" borderId="0" xfId="3" applyNumberFormat="1" applyFont="1" applyFill="1" applyProtection="1">
      <protection locked="0"/>
    </xf>
    <xf numFmtId="0" fontId="0" fillId="0" borderId="0" xfId="0" applyFill="1" applyProtection="1">
      <protection locked="0"/>
    </xf>
    <xf numFmtId="10" fontId="0" fillId="0" borderId="0" xfId="3" applyNumberFormat="1" applyFont="1"/>
    <xf numFmtId="10" fontId="0" fillId="0" borderId="0" xfId="3" applyNumberFormat="1" applyFont="1" applyFill="1"/>
    <xf numFmtId="14" fontId="0" fillId="0" borderId="0" xfId="0" applyNumberFormat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1887855</xdr:colOff>
      <xdr:row>1</xdr:row>
      <xdr:rowOff>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2024 Sales Ratio Study.</a:t>
          </a:r>
        </a:p>
        <a:p>
          <a:r>
            <a:rPr lang="en-US" sz="1100" baseline="0"/>
            <a:t>Updated </a:t>
          </a:r>
          <a:r>
            <a:rPr lang="en-US" sz="1100" baseline="0">
              <a:solidFill>
                <a:srgbClr val="FF0000"/>
              </a:solidFill>
            </a:rPr>
            <a:t>September, 2024.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5"/>
  <sheetViews>
    <sheetView tabSelected="1" zoomScaleNormal="100" workbookViewId="0">
      <selection activeCell="I18" sqref="I18"/>
    </sheetView>
  </sheetViews>
  <sheetFormatPr defaultColWidth="9.109375" defaultRowHeight="14.4" x14ac:dyDescent="0.3"/>
  <cols>
    <col min="1" max="1" width="10.33203125" style="20" bestFit="1" customWidth="1"/>
    <col min="2" max="2" width="2.44140625" style="20" customWidth="1"/>
    <col min="3" max="3" width="30" style="20" bestFit="1" customWidth="1"/>
    <col min="4" max="4" width="20.109375" style="8" bestFit="1" customWidth="1"/>
    <col min="5" max="5" width="4.44140625" style="8" customWidth="1"/>
    <col min="6" max="6" width="12.6640625" style="8" customWidth="1"/>
    <col min="7" max="7" width="10.33203125" style="8" bestFit="1" customWidth="1"/>
    <col min="8" max="12" width="9.109375" style="8"/>
    <col min="13" max="13" width="8.5546875" style="8" customWidth="1"/>
    <col min="14" max="16384" width="9.109375" style="8"/>
  </cols>
  <sheetData>
    <row r="1" spans="1:9" ht="54" customHeight="1" x14ac:dyDescent="0.3"/>
    <row r="2" spans="1:9" x14ac:dyDescent="0.3">
      <c r="A2" s="21" t="s">
        <v>27</v>
      </c>
    </row>
    <row r="3" spans="1:9" x14ac:dyDescent="0.3">
      <c r="A3" s="22" t="s">
        <v>26</v>
      </c>
    </row>
    <row r="4" spans="1:9" x14ac:dyDescent="0.3">
      <c r="C4" s="20" t="s">
        <v>5</v>
      </c>
      <c r="D4" s="9">
        <v>999999</v>
      </c>
    </row>
    <row r="5" spans="1:9" x14ac:dyDescent="0.3">
      <c r="C5" s="20" t="s">
        <v>25</v>
      </c>
      <c r="D5" s="10">
        <v>45505</v>
      </c>
    </row>
    <row r="6" spans="1:9" x14ac:dyDescent="0.3">
      <c r="C6" s="20" t="s">
        <v>16</v>
      </c>
      <c r="D6" s="9" t="s">
        <v>17</v>
      </c>
      <c r="F6" s="8" t="s">
        <v>1</v>
      </c>
      <c r="G6" s="32">
        <f>MarketRates!B6</f>
        <v>6.7599999999999993E-2</v>
      </c>
      <c r="I6" s="11" t="str">
        <f>HYPERLINK("https://www.revenue.state.mn.us/interest-rate-bulletin","Interest Rate Bulletin")</f>
        <v>Interest Rate Bulletin</v>
      </c>
    </row>
    <row r="7" spans="1:9" x14ac:dyDescent="0.3">
      <c r="F7" s="7"/>
      <c r="G7" s="6" t="str">
        <f>IF(G6=0,"Market rate unavailable. Check Interest Rate Bulletin or make an estimate.","")</f>
        <v/>
      </c>
    </row>
    <row r="8" spans="1:9" x14ac:dyDescent="0.3">
      <c r="C8" s="20" t="s">
        <v>3</v>
      </c>
      <c r="D8" s="12"/>
      <c r="F8" s="7"/>
      <c r="G8" s="7"/>
    </row>
    <row r="9" spans="1:9" x14ac:dyDescent="0.3">
      <c r="C9" s="20" t="s">
        <v>4</v>
      </c>
      <c r="D9" s="13"/>
      <c r="F9" s="7"/>
      <c r="G9" s="7"/>
    </row>
    <row r="10" spans="1:9" x14ac:dyDescent="0.3">
      <c r="F10" s="7"/>
      <c r="G10" s="7"/>
    </row>
    <row r="11" spans="1:9" x14ac:dyDescent="0.3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3">
      <c r="F12" s="7"/>
      <c r="G12" s="7"/>
    </row>
    <row r="13" spans="1:9" x14ac:dyDescent="0.3">
      <c r="C13" s="23" t="s">
        <v>21</v>
      </c>
      <c r="F13" s="7"/>
      <c r="G13" s="7"/>
    </row>
    <row r="14" spans="1:9" x14ac:dyDescent="0.3">
      <c r="C14" s="20" t="s">
        <v>2</v>
      </c>
      <c r="D14" s="13"/>
      <c r="F14" s="7"/>
      <c r="G14" s="7"/>
    </row>
    <row r="15" spans="1:9" x14ac:dyDescent="0.3">
      <c r="C15" s="20" t="s">
        <v>52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3">
      <c r="C16" s="20" t="s">
        <v>28</v>
      </c>
      <c r="D16" s="13" t="s">
        <v>30</v>
      </c>
      <c r="F16" s="6" t="str">
        <f>IF(D16="Other","Arrangements with 'Other' payment types do not get automatic financing adjustments.","")</f>
        <v/>
      </c>
      <c r="G16" s="7"/>
    </row>
    <row r="17" spans="3:7" x14ac:dyDescent="0.3">
      <c r="C17" s="20" t="s">
        <v>0</v>
      </c>
      <c r="D17" s="12"/>
      <c r="F17" s="7"/>
      <c r="G17" s="7"/>
    </row>
    <row r="18" spans="3:7" x14ac:dyDescent="0.3">
      <c r="C18" s="20" t="s">
        <v>34</v>
      </c>
      <c r="D18" s="12" t="s">
        <v>37</v>
      </c>
      <c r="F18" s="7"/>
      <c r="G18" s="7"/>
    </row>
    <row r="19" spans="3:7" x14ac:dyDescent="0.3">
      <c r="C19" s="20" t="s">
        <v>6</v>
      </c>
      <c r="D19" s="15"/>
      <c r="F19" s="7"/>
      <c r="G19" s="7"/>
    </row>
    <row r="20" spans="3:7" x14ac:dyDescent="0.3">
      <c r="C20" s="20" t="s">
        <v>14</v>
      </c>
      <c r="D20" s="25">
        <f>PVCalc!B3</f>
        <v>0</v>
      </c>
      <c r="F20" s="7"/>
      <c r="G20" s="7"/>
    </row>
    <row r="21" spans="3:7" x14ac:dyDescent="0.3">
      <c r="F21" s="7"/>
      <c r="G21" s="7"/>
    </row>
    <row r="22" spans="3:7" x14ac:dyDescent="0.3">
      <c r="C22" s="23" t="s">
        <v>9</v>
      </c>
      <c r="F22" s="7"/>
      <c r="G22" s="7"/>
    </row>
    <row r="23" spans="3:7" x14ac:dyDescent="0.3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3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3">
      <c r="C25" s="20" t="s">
        <v>51</v>
      </c>
      <c r="D25" s="25">
        <f>PVCalc!B7</f>
        <v>0</v>
      </c>
      <c r="F25" s="7"/>
      <c r="G25" s="7"/>
    </row>
    <row r="26" spans="3:7" x14ac:dyDescent="0.3">
      <c r="F26" s="7"/>
      <c r="G26" s="7"/>
    </row>
    <row r="27" spans="3:7" x14ac:dyDescent="0.3">
      <c r="C27" s="23" t="s">
        <v>8</v>
      </c>
      <c r="F27" s="7"/>
      <c r="G27" s="7"/>
    </row>
    <row r="28" spans="3:7" x14ac:dyDescent="0.3">
      <c r="C28" s="20" t="s">
        <v>2</v>
      </c>
      <c r="D28" s="13"/>
      <c r="F28" s="7"/>
      <c r="G28" s="7"/>
    </row>
    <row r="29" spans="3:7" x14ac:dyDescent="0.3">
      <c r="C29" s="20" t="s">
        <v>52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3">
      <c r="C30" s="20" t="s">
        <v>28</v>
      </c>
      <c r="D30" s="13" t="s">
        <v>31</v>
      </c>
      <c r="F30" s="6" t="str">
        <f>IF(D30="Other","Arrangements with 'Other' payment types do not get automatic financing adjustments.","")</f>
        <v/>
      </c>
      <c r="G30" s="7"/>
    </row>
    <row r="31" spans="3:7" x14ac:dyDescent="0.3">
      <c r="C31" s="20" t="s">
        <v>0</v>
      </c>
      <c r="D31" s="12"/>
      <c r="F31" s="7"/>
      <c r="G31" s="7"/>
    </row>
    <row r="32" spans="3:7" x14ac:dyDescent="0.3">
      <c r="C32" s="20" t="s">
        <v>34</v>
      </c>
      <c r="D32" s="12" t="s">
        <v>37</v>
      </c>
      <c r="F32" s="7"/>
      <c r="G32" s="7"/>
    </row>
    <row r="33" spans="3:7" x14ac:dyDescent="0.3">
      <c r="C33" s="20" t="s">
        <v>6</v>
      </c>
      <c r="D33" s="15"/>
      <c r="F33" s="7"/>
      <c r="G33" s="7"/>
    </row>
    <row r="34" spans="3:7" x14ac:dyDescent="0.3">
      <c r="C34" s="20" t="s">
        <v>45</v>
      </c>
      <c r="D34" s="26">
        <f>PVCalc!B11</f>
        <v>0</v>
      </c>
      <c r="F34" s="7"/>
      <c r="G34" s="7"/>
    </row>
    <row r="35" spans="3:7" x14ac:dyDescent="0.3">
      <c r="F35" s="7"/>
      <c r="G35" s="7"/>
    </row>
    <row r="36" spans="3:7" x14ac:dyDescent="0.3">
      <c r="C36" s="23" t="s">
        <v>12</v>
      </c>
      <c r="F36" s="7"/>
      <c r="G36" s="7"/>
    </row>
    <row r="37" spans="3:7" x14ac:dyDescent="0.3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3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3">
      <c r="C39" s="20" t="s">
        <v>49</v>
      </c>
      <c r="D39" s="25">
        <f>PVCalc!B15</f>
        <v>0</v>
      </c>
      <c r="F39" s="7"/>
      <c r="G39" s="7"/>
    </row>
    <row r="40" spans="3:7" x14ac:dyDescent="0.3">
      <c r="D40" s="17"/>
      <c r="F40" s="7"/>
      <c r="G40" s="7"/>
    </row>
    <row r="41" spans="3:7" x14ac:dyDescent="0.3">
      <c r="C41" s="23" t="s">
        <v>15</v>
      </c>
      <c r="D41" s="27">
        <f>D20+D25+D34+D39</f>
        <v>0</v>
      </c>
      <c r="F41" s="7"/>
      <c r="G41" s="7"/>
    </row>
    <row r="42" spans="3:7" x14ac:dyDescent="0.3">
      <c r="C42" s="23" t="s">
        <v>13</v>
      </c>
      <c r="D42" s="27">
        <f>D41-(D14+D28)</f>
        <v>0</v>
      </c>
      <c r="F42" s="7"/>
      <c r="G42" s="7"/>
    </row>
    <row r="43" spans="3:7" x14ac:dyDescent="0.3">
      <c r="C43" s="23" t="s">
        <v>53</v>
      </c>
      <c r="D43" s="27">
        <f>D8+D42</f>
        <v>0</v>
      </c>
      <c r="F43" s="7"/>
      <c r="G43" s="7"/>
    </row>
    <row r="44" spans="3:7" x14ac:dyDescent="0.3">
      <c r="F44" s="7"/>
      <c r="G44" s="7"/>
    </row>
    <row r="45" spans="3:7" x14ac:dyDescent="0.3">
      <c r="C45" s="24" t="s">
        <v>54</v>
      </c>
      <c r="D45" s="28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dataValidations count="6">
    <dataValidation type="list" allowBlank="1" showInputMessage="1" showErrorMessage="1" sqref="D6" xr:uid="{00000000-0002-0000-0000-000000000000}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 xr:uid="{00000000-0002-0000-0000-000001000000}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 xr:uid="{00000000-0002-0000-0000-000002000000}">
      <formula1>0.05*D8</formula1>
    </dataValidation>
    <dataValidation type="list" allowBlank="1" showInputMessage="1" showErrorMessage="1" sqref="D5" xr:uid="{00000000-0002-0000-0000-000003000000}">
      <formula1>Dates</formula1>
    </dataValidation>
    <dataValidation type="list" allowBlank="1" showInputMessage="1" showErrorMessage="1" sqref="D16 D30" xr:uid="{00000000-0002-0000-0000-000004000000}">
      <formula1>PaymentTypes</formula1>
    </dataValidation>
    <dataValidation type="list" allowBlank="1" showInputMessage="1" showErrorMessage="1" sqref="D18 D32" xr:uid="{00000000-0002-0000-0000-000005000000}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66"/>
  <sheetViews>
    <sheetView topLeftCell="A99" workbookViewId="0">
      <selection activeCell="D126" sqref="D126"/>
    </sheetView>
  </sheetViews>
  <sheetFormatPr defaultColWidth="9.109375" defaultRowHeight="14.4" x14ac:dyDescent="0.3"/>
  <cols>
    <col min="1" max="1" width="21.88671875" style="8" bestFit="1" customWidth="1"/>
    <col min="2" max="2" width="11.109375" style="8" bestFit="1" customWidth="1"/>
    <col min="3" max="3" width="11.6640625" style="8" bestFit="1" customWidth="1"/>
    <col min="4" max="16384" width="9.109375" style="8"/>
  </cols>
  <sheetData>
    <row r="1" spans="1:4" x14ac:dyDescent="0.3">
      <c r="A1" s="8" t="s">
        <v>24</v>
      </c>
      <c r="B1" s="34">
        <f>'DOR Methodology'!D5</f>
        <v>45505</v>
      </c>
    </row>
    <row r="2" spans="1:4" x14ac:dyDescent="0.3">
      <c r="A2" s="8" t="s">
        <v>3</v>
      </c>
      <c r="B2" s="35">
        <f>'DOR Methodology'!D8</f>
        <v>0</v>
      </c>
    </row>
    <row r="3" spans="1:4" x14ac:dyDescent="0.3">
      <c r="A3" s="8" t="s">
        <v>17</v>
      </c>
      <c r="B3" s="18">
        <f>VLOOKUP(B1,A9:D125,2,FALSE)</f>
        <v>6.7599999999999993E-2</v>
      </c>
    </row>
    <row r="4" spans="1:4" x14ac:dyDescent="0.3">
      <c r="A4" s="8" t="s">
        <v>18</v>
      </c>
      <c r="B4" s="18">
        <f>VLOOKUP(B1,A9:D125,3,FALSE)</f>
        <v>7.5675000000000006E-2</v>
      </c>
    </row>
    <row r="5" spans="1:4" ht="15" thickBot="1" x14ac:dyDescent="0.35">
      <c r="A5" s="8" t="s">
        <v>19</v>
      </c>
      <c r="B5" s="18">
        <f>VLOOKUP(B1,A9:D125,4,FALSE)</f>
        <v>9.7500000000000003E-2</v>
      </c>
    </row>
    <row r="6" spans="1:4" ht="15" thickBot="1" x14ac:dyDescent="0.35">
      <c r="A6" s="8" t="s">
        <v>1</v>
      </c>
      <c r="B6" s="36">
        <f>IF('DOR Methodology'!D6="Comm/Ind/Apt",MarketRates!B4,IF('DOR Methodology'!D6="Res/SRR",MarketRates!B3,MarketRates!B5))</f>
        <v>6.7599999999999993E-2</v>
      </c>
    </row>
    <row r="8" spans="1:4" x14ac:dyDescent="0.3">
      <c r="B8" s="29" t="s">
        <v>17</v>
      </c>
      <c r="C8" s="8" t="s">
        <v>22</v>
      </c>
      <c r="D8" s="29" t="s">
        <v>23</v>
      </c>
    </row>
    <row r="9" spans="1:4" x14ac:dyDescent="0.3">
      <c r="A9" s="19">
        <v>42005</v>
      </c>
      <c r="B9" s="18">
        <v>3.8399999999999997E-2</v>
      </c>
      <c r="C9" s="30">
        <v>4.0300000000000002E-2</v>
      </c>
      <c r="D9" s="18">
        <v>5.04E-2</v>
      </c>
    </row>
    <row r="10" spans="1:4" x14ac:dyDescent="0.3">
      <c r="A10" s="19">
        <v>42036</v>
      </c>
      <c r="B10" s="18">
        <v>3.7499999999999999E-2</v>
      </c>
      <c r="C10" s="30">
        <v>4.0300000000000002E-2</v>
      </c>
      <c r="D10" s="18">
        <v>5.04E-2</v>
      </c>
    </row>
    <row r="11" spans="1:4" x14ac:dyDescent="0.3">
      <c r="A11" s="19">
        <v>42064</v>
      </c>
      <c r="B11" s="18">
        <v>3.7199999999999997E-2</v>
      </c>
      <c r="C11" s="30">
        <v>4.0300000000000002E-2</v>
      </c>
      <c r="D11" s="18">
        <v>5.04E-2</v>
      </c>
    </row>
    <row r="12" spans="1:4" x14ac:dyDescent="0.3">
      <c r="A12" s="19">
        <v>42095</v>
      </c>
      <c r="B12" s="18">
        <v>3.7199999999999997E-2</v>
      </c>
      <c r="C12" s="30">
        <v>4.0300000000000002E-2</v>
      </c>
      <c r="D12" s="18">
        <v>4.4999999999999998E-2</v>
      </c>
    </row>
    <row r="13" spans="1:4" x14ac:dyDescent="0.3">
      <c r="A13" s="19">
        <v>42125</v>
      </c>
      <c r="B13" s="18">
        <v>3.7600000000000001E-2</v>
      </c>
      <c r="C13" s="30">
        <v>4.0300000000000002E-2</v>
      </c>
      <c r="D13" s="18">
        <v>4.4999999999999998E-2</v>
      </c>
    </row>
    <row r="14" spans="1:4" x14ac:dyDescent="0.3">
      <c r="A14" s="19">
        <v>42156</v>
      </c>
      <c r="B14" s="18">
        <v>3.8300000000000001E-2</v>
      </c>
      <c r="C14" s="30">
        <v>4.0300000000000002E-2</v>
      </c>
      <c r="D14" s="18">
        <v>4.4999999999999998E-2</v>
      </c>
    </row>
    <row r="15" spans="1:4" x14ac:dyDescent="0.3">
      <c r="A15" s="19">
        <v>42186</v>
      </c>
      <c r="B15" s="18">
        <v>3.9600000000000003E-2</v>
      </c>
      <c r="C15" s="30">
        <v>4.0300000000000002E-2</v>
      </c>
      <c r="D15" s="18">
        <v>4.4999999999999998E-2</v>
      </c>
    </row>
    <row r="16" spans="1:4" x14ac:dyDescent="0.3">
      <c r="A16" s="19">
        <v>42217</v>
      </c>
      <c r="B16" s="18">
        <v>3.9800000000000002E-2</v>
      </c>
      <c r="C16" s="30">
        <v>4.0300000000000002E-2</v>
      </c>
      <c r="D16" s="18">
        <v>4.4999999999999998E-2</v>
      </c>
    </row>
    <row r="17" spans="1:4" x14ac:dyDescent="0.3">
      <c r="A17" s="19">
        <v>42248</v>
      </c>
      <c r="B17" s="18">
        <v>3.95E-2</v>
      </c>
      <c r="C17" s="30">
        <v>4.0300000000000002E-2</v>
      </c>
      <c r="D17" s="18">
        <v>4.4999999999999998E-2</v>
      </c>
    </row>
    <row r="18" spans="1:4" x14ac:dyDescent="0.3">
      <c r="A18" s="19">
        <v>42278</v>
      </c>
      <c r="B18" s="18">
        <v>3.8600000000000002E-2</v>
      </c>
      <c r="C18" s="30">
        <v>4.0300000000000002E-2</v>
      </c>
      <c r="D18" s="18">
        <v>4.4999999999999998E-2</v>
      </c>
    </row>
    <row r="19" spans="1:4" x14ac:dyDescent="0.3">
      <c r="A19" s="19">
        <v>42309</v>
      </c>
      <c r="B19" s="18">
        <v>3.8800000000000001E-2</v>
      </c>
      <c r="C19" s="30">
        <v>4.0300000000000002E-2</v>
      </c>
      <c r="D19" s="18">
        <v>4.4999999999999998E-2</v>
      </c>
    </row>
    <row r="20" spans="1:4" x14ac:dyDescent="0.3">
      <c r="A20" s="19">
        <v>42339</v>
      </c>
      <c r="B20" s="18">
        <v>3.9E-2</v>
      </c>
      <c r="C20" s="30">
        <v>4.0300000000000002E-2</v>
      </c>
      <c r="D20" s="18">
        <v>4.4999999999999998E-2</v>
      </c>
    </row>
    <row r="21" spans="1:4" x14ac:dyDescent="0.3">
      <c r="A21" s="19">
        <v>42370</v>
      </c>
      <c r="B21" s="18">
        <v>3.9300000000000002E-2</v>
      </c>
      <c r="C21" s="30">
        <v>4.8974999999999998E-2</v>
      </c>
      <c r="D21" s="18">
        <v>4.7500000000000001E-2</v>
      </c>
    </row>
    <row r="22" spans="1:4" x14ac:dyDescent="0.3">
      <c r="A22" s="19">
        <v>42401</v>
      </c>
      <c r="B22" s="18">
        <v>3.8300000000000001E-2</v>
      </c>
      <c r="C22" s="30">
        <v>4.8974999999999998E-2</v>
      </c>
      <c r="D22" s="18">
        <v>4.7500000000000001E-2</v>
      </c>
    </row>
    <row r="23" spans="1:4" x14ac:dyDescent="0.3">
      <c r="A23" s="19">
        <v>42430</v>
      </c>
      <c r="B23" s="18">
        <v>3.7400000000000003E-2</v>
      </c>
      <c r="C23" s="30">
        <v>4.8974999999999998E-2</v>
      </c>
      <c r="D23" s="18">
        <v>4.7500000000000001E-2</v>
      </c>
    </row>
    <row r="24" spans="1:4" x14ac:dyDescent="0.3">
      <c r="A24" s="19">
        <v>42461</v>
      </c>
      <c r="B24" s="18">
        <v>3.6499999999999998E-2</v>
      </c>
      <c r="C24" s="30">
        <v>4.8974999999999998E-2</v>
      </c>
      <c r="D24" s="18">
        <v>4.7500000000000001E-2</v>
      </c>
    </row>
    <row r="25" spans="1:4" x14ac:dyDescent="0.3">
      <c r="A25" s="19">
        <v>42491</v>
      </c>
      <c r="B25" s="18">
        <v>3.6299999999999999E-2</v>
      </c>
      <c r="C25" s="30">
        <v>4.8974999999999998E-2</v>
      </c>
      <c r="D25" s="18">
        <v>4.7500000000000001E-2</v>
      </c>
    </row>
    <row r="26" spans="1:4" x14ac:dyDescent="0.3">
      <c r="A26" s="19">
        <v>42522</v>
      </c>
      <c r="B26" s="18">
        <v>3.5900000000000001E-2</v>
      </c>
      <c r="C26" s="30">
        <v>4.8974999999999998E-2</v>
      </c>
      <c r="D26" s="18">
        <v>4.7500000000000001E-2</v>
      </c>
    </row>
    <row r="27" spans="1:4" x14ac:dyDescent="0.3">
      <c r="A27" s="19">
        <v>42552</v>
      </c>
      <c r="B27" s="18">
        <v>3.5400000000000001E-2</v>
      </c>
      <c r="C27" s="30">
        <v>4.9224999999999998E-2</v>
      </c>
      <c r="D27" s="18">
        <v>4.7500000000000001E-2</v>
      </c>
    </row>
    <row r="28" spans="1:4" x14ac:dyDescent="0.3">
      <c r="A28" s="19">
        <v>42583</v>
      </c>
      <c r="B28" s="18">
        <v>3.4799999999999998E-2</v>
      </c>
      <c r="C28" s="30">
        <v>4.9224999999999998E-2</v>
      </c>
      <c r="D28" s="18">
        <v>4.7500000000000001E-2</v>
      </c>
    </row>
    <row r="29" spans="1:4" x14ac:dyDescent="0.3">
      <c r="A29" s="19">
        <v>42614</v>
      </c>
      <c r="B29" s="18">
        <v>3.4500000000000003E-2</v>
      </c>
      <c r="C29" s="30">
        <v>4.9224999999999998E-2</v>
      </c>
      <c r="D29" s="18">
        <v>4.7500000000000001E-2</v>
      </c>
    </row>
    <row r="30" spans="1:4" x14ac:dyDescent="0.3">
      <c r="A30" s="19">
        <v>42644</v>
      </c>
      <c r="B30" s="18">
        <v>3.4599999999999999E-2</v>
      </c>
      <c r="C30" s="30">
        <v>4.8099999999999997E-2</v>
      </c>
      <c r="D30" s="18">
        <v>4.7500000000000001E-2</v>
      </c>
    </row>
    <row r="31" spans="1:4" x14ac:dyDescent="0.3">
      <c r="A31" s="19">
        <v>42675</v>
      </c>
      <c r="B31" s="18">
        <v>3.5700000000000003E-2</v>
      </c>
      <c r="C31" s="30">
        <v>4.8099999999999997E-2</v>
      </c>
      <c r="D31" s="18">
        <v>4.7500000000000001E-2</v>
      </c>
    </row>
    <row r="32" spans="1:4" x14ac:dyDescent="0.3">
      <c r="A32" s="19">
        <v>42705</v>
      </c>
      <c r="B32" s="18">
        <v>3.8100000000000002E-2</v>
      </c>
      <c r="C32" s="30">
        <v>4.8099999999999997E-2</v>
      </c>
      <c r="D32" s="18">
        <v>0.05</v>
      </c>
    </row>
    <row r="33" spans="1:4" x14ac:dyDescent="0.3">
      <c r="A33" s="19">
        <v>42736</v>
      </c>
      <c r="B33" s="18">
        <v>4.0399999999999998E-2</v>
      </c>
      <c r="C33" s="30">
        <v>5.5399999999999998E-2</v>
      </c>
      <c r="D33" s="18">
        <v>0.05</v>
      </c>
    </row>
    <row r="34" spans="1:4" x14ac:dyDescent="0.3">
      <c r="A34" s="19">
        <v>42767</v>
      </c>
      <c r="B34" s="18">
        <v>4.1700000000000001E-2</v>
      </c>
      <c r="C34" s="30">
        <v>5.5399999999999998E-2</v>
      </c>
      <c r="D34" s="18">
        <v>0.05</v>
      </c>
    </row>
    <row r="35" spans="1:4" x14ac:dyDescent="0.3">
      <c r="A35" s="19">
        <v>42795</v>
      </c>
      <c r="B35" s="18">
        <v>4.1700000000000001E-2</v>
      </c>
      <c r="C35" s="30">
        <v>5.5399999999999998E-2</v>
      </c>
      <c r="D35" s="18">
        <v>5.2499999999999998E-2</v>
      </c>
    </row>
    <row r="36" spans="1:4" x14ac:dyDescent="0.3">
      <c r="A36" s="19">
        <v>42826</v>
      </c>
      <c r="B36" s="18">
        <v>4.1399999999999999E-2</v>
      </c>
      <c r="C36" s="30">
        <v>5.3600000000000002E-2</v>
      </c>
      <c r="D36" s="18">
        <v>5.2499999999999998E-2</v>
      </c>
    </row>
    <row r="37" spans="1:4" x14ac:dyDescent="0.3">
      <c r="A37" s="19">
        <v>42856</v>
      </c>
      <c r="B37" s="18">
        <v>4.0800000000000003E-2</v>
      </c>
      <c r="C37" s="30">
        <v>5.3600000000000002E-2</v>
      </c>
      <c r="D37" s="18">
        <v>5.2499999999999998E-2</v>
      </c>
    </row>
    <row r="38" spans="1:4" x14ac:dyDescent="0.3">
      <c r="A38" s="19">
        <v>42887</v>
      </c>
      <c r="B38" s="18">
        <v>3.9900000000000005E-2</v>
      </c>
      <c r="C38" s="30">
        <v>5.3600000000000002E-2</v>
      </c>
      <c r="D38" s="18">
        <v>5.5E-2</v>
      </c>
    </row>
    <row r="39" spans="1:4" x14ac:dyDescent="0.3">
      <c r="A39" s="19">
        <v>42917</v>
      </c>
      <c r="B39" s="29">
        <v>3.9600000000000003E-2</v>
      </c>
      <c r="C39" s="31">
        <v>5.2775000000000002E-2</v>
      </c>
      <c r="D39" s="18">
        <v>5.5E-2</v>
      </c>
    </row>
    <row r="40" spans="1:4" x14ac:dyDescent="0.3">
      <c r="A40" s="19">
        <v>42948</v>
      </c>
      <c r="B40" s="29">
        <v>3.9199999999999999E-2</v>
      </c>
      <c r="C40" s="31">
        <v>5.2775000000000002E-2</v>
      </c>
      <c r="D40" s="18">
        <v>5.5E-2</v>
      </c>
    </row>
    <row r="41" spans="1:4" x14ac:dyDescent="0.3">
      <c r="A41" s="19">
        <v>42979</v>
      </c>
      <c r="B41" s="29">
        <v>3.8800000000000001E-2</v>
      </c>
      <c r="C41" s="31">
        <v>5.2775000000000002E-2</v>
      </c>
      <c r="D41" s="18">
        <v>5.5E-2</v>
      </c>
    </row>
    <row r="42" spans="1:4" x14ac:dyDescent="0.3">
      <c r="A42" s="19">
        <v>43009</v>
      </c>
      <c r="B42" s="33">
        <v>3.8600000000000002E-2</v>
      </c>
      <c r="C42" s="31">
        <v>5.1999999999999998E-2</v>
      </c>
      <c r="D42" s="18">
        <v>5.5E-2</v>
      </c>
    </row>
    <row r="43" spans="1:4" x14ac:dyDescent="0.3">
      <c r="A43" s="19">
        <v>43040</v>
      </c>
      <c r="B43" s="33">
        <v>3.8739999999999997E-2</v>
      </c>
      <c r="C43" s="31">
        <v>5.1999999999999998E-2</v>
      </c>
      <c r="D43" s="18">
        <v>5.5E-2</v>
      </c>
    </row>
    <row r="44" spans="1:4" x14ac:dyDescent="0.3">
      <c r="A44" s="19">
        <v>43070</v>
      </c>
      <c r="B44" s="33">
        <v>3.9223333333333332E-2</v>
      </c>
      <c r="C44" s="31">
        <v>5.1999999999999998E-2</v>
      </c>
      <c r="D44" s="18">
        <v>5.7500000000000002E-2</v>
      </c>
    </row>
    <row r="45" spans="1:4" x14ac:dyDescent="0.3">
      <c r="A45" s="19">
        <v>43101</v>
      </c>
      <c r="B45" s="33">
        <v>3.9699999999999999E-2</v>
      </c>
      <c r="C45" s="31">
        <v>5.3425E-2</v>
      </c>
      <c r="D45" s="18">
        <v>5.7500000000000002E-2</v>
      </c>
    </row>
    <row r="46" spans="1:4" x14ac:dyDescent="0.3">
      <c r="A46" s="19">
        <v>43132</v>
      </c>
      <c r="B46" s="33">
        <v>4.1000000000000002E-2</v>
      </c>
      <c r="C46" s="31">
        <v>5.3425E-2</v>
      </c>
      <c r="D46" s="18">
        <v>5.7500000000000002E-2</v>
      </c>
    </row>
    <row r="47" spans="1:4" x14ac:dyDescent="0.3">
      <c r="A47" s="19">
        <v>43160</v>
      </c>
      <c r="B47" s="33">
        <v>4.2700000000000002E-2</v>
      </c>
      <c r="C47" s="31">
        <v>5.3425E-2</v>
      </c>
      <c r="D47" s="18">
        <v>5.7500000000000002E-2</v>
      </c>
    </row>
    <row r="48" spans="1:4" x14ac:dyDescent="0.3">
      <c r="A48" s="19">
        <v>43191</v>
      </c>
      <c r="B48" s="33">
        <v>4.41E-2</v>
      </c>
      <c r="C48" s="31">
        <v>5.7375000000000002E-2</v>
      </c>
      <c r="D48" s="18">
        <v>0.06</v>
      </c>
    </row>
    <row r="49" spans="1:4" x14ac:dyDescent="0.3">
      <c r="A49" s="19">
        <v>43221</v>
      </c>
      <c r="B49" s="33">
        <v>4.4999999999999998E-2</v>
      </c>
      <c r="C49" s="31">
        <v>5.7375000000000002E-2</v>
      </c>
      <c r="D49" s="18">
        <v>0.06</v>
      </c>
    </row>
    <row r="50" spans="1:4" x14ac:dyDescent="0.3">
      <c r="A50" s="19">
        <v>43252</v>
      </c>
      <c r="B50" s="33">
        <v>4.5400000000000003E-2</v>
      </c>
      <c r="C50" s="31">
        <v>5.7375000000000002E-2</v>
      </c>
      <c r="D50" s="18">
        <v>6.25E-2</v>
      </c>
    </row>
    <row r="51" spans="1:4" x14ac:dyDescent="0.3">
      <c r="A51" s="19">
        <v>43282</v>
      </c>
      <c r="B51" s="33">
        <v>4.5600000000000002E-2</v>
      </c>
      <c r="C51" s="31">
        <v>5.8000000000000003E-2</v>
      </c>
      <c r="D51" s="18">
        <v>6.25E-2</v>
      </c>
    </row>
    <row r="52" spans="1:4" x14ac:dyDescent="0.3">
      <c r="A52" s="19">
        <v>43313</v>
      </c>
      <c r="B52" s="33">
        <v>4.5499999999999999E-2</v>
      </c>
      <c r="C52" s="31">
        <v>5.8000000000000003E-2</v>
      </c>
      <c r="D52" s="18">
        <v>6.25E-2</v>
      </c>
    </row>
    <row r="53" spans="1:4" x14ac:dyDescent="0.3">
      <c r="A53" s="19">
        <v>43344</v>
      </c>
      <c r="B53" s="33">
        <v>4.5699999999999998E-2</v>
      </c>
      <c r="C53" s="31">
        <v>5.8000000000000003E-2</v>
      </c>
      <c r="D53" s="18">
        <v>6.25E-2</v>
      </c>
    </row>
    <row r="54" spans="1:4" x14ac:dyDescent="0.3">
      <c r="A54" s="19">
        <v>43374</v>
      </c>
      <c r="B54" s="33">
        <v>4.6699999999999998E-2</v>
      </c>
      <c r="C54" s="31">
        <v>5.7125000000000002E-2</v>
      </c>
      <c r="D54" s="18">
        <v>6.5000000000000002E-2</v>
      </c>
    </row>
    <row r="55" spans="1:4" x14ac:dyDescent="0.3">
      <c r="A55" s="19">
        <v>43405</v>
      </c>
      <c r="B55" s="33">
        <v>4.7699999999999999E-2</v>
      </c>
      <c r="C55" s="31">
        <v>5.7125000000000002E-2</v>
      </c>
      <c r="D55" s="18">
        <v>6.5000000000000002E-2</v>
      </c>
    </row>
    <row r="56" spans="1:4" x14ac:dyDescent="0.3">
      <c r="A56" s="19">
        <v>43435</v>
      </c>
      <c r="B56" s="33">
        <v>4.7800000000000002E-2</v>
      </c>
      <c r="C56" s="31">
        <v>5.7125000000000002E-2</v>
      </c>
      <c r="D56" s="18">
        <v>6.5000000000000002E-2</v>
      </c>
    </row>
    <row r="57" spans="1:4" x14ac:dyDescent="0.3">
      <c r="A57" s="19">
        <v>43466</v>
      </c>
      <c r="B57" s="33">
        <v>4.6600000000000003E-2</v>
      </c>
      <c r="C57" s="31">
        <v>5.9374999999999997E-2</v>
      </c>
      <c r="D57" s="18">
        <v>6.7500000000000004E-2</v>
      </c>
    </row>
    <row r="58" spans="1:4" x14ac:dyDescent="0.3">
      <c r="A58" s="19">
        <v>43497</v>
      </c>
      <c r="B58" s="33">
        <v>4.4900000000000002E-2</v>
      </c>
      <c r="C58" s="31">
        <v>5.9374999999999997E-2</v>
      </c>
      <c r="D58" s="18">
        <v>6.7500000000000004E-2</v>
      </c>
    </row>
    <row r="59" spans="1:4" x14ac:dyDescent="0.3">
      <c r="A59" s="19">
        <v>43525</v>
      </c>
      <c r="B59" s="33">
        <v>4.3700000000000003E-2</v>
      </c>
      <c r="C59" s="31">
        <v>5.9374999999999997E-2</v>
      </c>
      <c r="D59" s="18">
        <v>6.7500000000000004E-2</v>
      </c>
    </row>
    <row r="60" spans="1:4" x14ac:dyDescent="0.3">
      <c r="A60" s="19">
        <v>43556</v>
      </c>
      <c r="B60" s="33">
        <v>4.2599999999999999E-2</v>
      </c>
      <c r="C60" s="31">
        <v>5.4975000000000003E-2</v>
      </c>
      <c r="D60" s="18">
        <v>6.7500000000000004E-2</v>
      </c>
    </row>
    <row r="61" spans="1:4" x14ac:dyDescent="0.3">
      <c r="A61" s="19">
        <v>43586</v>
      </c>
      <c r="B61" s="33">
        <v>4.1599999999999998E-2</v>
      </c>
      <c r="C61" s="31">
        <v>5.4975000000000003E-2</v>
      </c>
      <c r="D61" s="18">
        <v>6.7500000000000004E-2</v>
      </c>
    </row>
    <row r="62" spans="1:4" x14ac:dyDescent="0.3">
      <c r="A62" s="19">
        <v>43617</v>
      </c>
      <c r="B62" s="33">
        <v>4.0099999999999997E-2</v>
      </c>
      <c r="C62" s="31">
        <v>5.4975000000000003E-2</v>
      </c>
      <c r="D62" s="18">
        <v>6.7500000000000004E-2</v>
      </c>
    </row>
    <row r="63" spans="1:4" x14ac:dyDescent="0.3">
      <c r="A63" s="19">
        <v>43647</v>
      </c>
      <c r="B63" s="33">
        <v>3.8800000000000001E-2</v>
      </c>
      <c r="C63" s="31">
        <v>5.1424999999999998E-2</v>
      </c>
      <c r="D63" s="18">
        <v>6.7500000000000004E-2</v>
      </c>
    </row>
    <row r="64" spans="1:4" x14ac:dyDescent="0.3">
      <c r="A64" s="19">
        <v>43678</v>
      </c>
      <c r="B64" s="33">
        <v>3.73E-2</v>
      </c>
      <c r="C64" s="31">
        <v>5.1424999999999998E-2</v>
      </c>
      <c r="D64" s="18">
        <v>6.5000000000000002E-2</v>
      </c>
    </row>
    <row r="65" spans="1:4" x14ac:dyDescent="0.3">
      <c r="A65" s="19">
        <v>43709</v>
      </c>
      <c r="B65" s="33">
        <v>3.6600000000000001E-2</v>
      </c>
      <c r="C65" s="31">
        <v>5.1424999999999998E-2</v>
      </c>
      <c r="D65" s="18">
        <v>6.5000000000000002E-2</v>
      </c>
    </row>
    <row r="66" spans="1:4" x14ac:dyDescent="0.3">
      <c r="A66" s="19">
        <v>43739</v>
      </c>
      <c r="B66" s="33">
        <v>3.6400000000000002E-2</v>
      </c>
      <c r="C66" s="31">
        <v>4.8599999999999997E-2</v>
      </c>
      <c r="D66" s="18">
        <v>6.25E-2</v>
      </c>
    </row>
    <row r="67" spans="1:4" x14ac:dyDescent="0.3">
      <c r="A67" s="19">
        <v>43770</v>
      </c>
      <c r="B67" s="33">
        <v>3.6600000000000001E-2</v>
      </c>
      <c r="C67" s="31">
        <v>4.8599999999999997E-2</v>
      </c>
      <c r="D67" s="18">
        <v>0.06</v>
      </c>
    </row>
    <row r="68" spans="1:4" x14ac:dyDescent="0.3">
      <c r="A68" s="19">
        <v>43800</v>
      </c>
      <c r="B68" s="33">
        <v>3.6999999999999998E-2</v>
      </c>
      <c r="C68" s="31">
        <v>4.8599999999999997E-2</v>
      </c>
      <c r="D68" s="18">
        <v>0.06</v>
      </c>
    </row>
    <row r="69" spans="1:4" x14ac:dyDescent="0.3">
      <c r="A69" s="19">
        <v>43831</v>
      </c>
      <c r="B69" s="33">
        <v>3.6799999999999999E-2</v>
      </c>
      <c r="C69" s="31">
        <v>4.7875000000000001E-2</v>
      </c>
      <c r="D69" s="18">
        <v>0.06</v>
      </c>
    </row>
    <row r="70" spans="1:4" x14ac:dyDescent="0.3">
      <c r="A70" s="19">
        <v>43862</v>
      </c>
      <c r="B70" s="33">
        <v>3.5999999999999997E-2</v>
      </c>
      <c r="C70" s="31">
        <v>4.7875000000000001E-2</v>
      </c>
      <c r="D70" s="18">
        <v>0.06</v>
      </c>
    </row>
    <row r="71" spans="1:4" x14ac:dyDescent="0.3">
      <c r="A71" s="19">
        <v>43891</v>
      </c>
      <c r="B71" s="33">
        <v>3.5099999999999999E-2</v>
      </c>
      <c r="C71" s="31">
        <v>4.7875000000000001E-2</v>
      </c>
      <c r="D71" s="18">
        <v>0.05</v>
      </c>
    </row>
    <row r="72" spans="1:4" x14ac:dyDescent="0.3">
      <c r="A72" s="19">
        <v>43922</v>
      </c>
      <c r="B72" s="33">
        <v>3.4099999999999998E-2</v>
      </c>
      <c r="C72" s="31">
        <v>4.6025000000000003E-2</v>
      </c>
      <c r="D72" s="18">
        <v>4.4999999999999998E-2</v>
      </c>
    </row>
    <row r="73" spans="1:4" x14ac:dyDescent="0.3">
      <c r="A73" s="19">
        <v>43952</v>
      </c>
      <c r="B73" s="33">
        <v>3.3300000000000003E-2</v>
      </c>
      <c r="C73" s="31">
        <v>4.6025000000000003E-2</v>
      </c>
      <c r="D73" s="18">
        <v>4.4999999999999998E-2</v>
      </c>
    </row>
    <row r="74" spans="1:4" x14ac:dyDescent="0.3">
      <c r="A74" s="19">
        <v>43983</v>
      </c>
      <c r="B74" s="33">
        <v>3.2300000000000002E-2</v>
      </c>
      <c r="C74" s="31">
        <v>4.6025000000000003E-2</v>
      </c>
      <c r="D74" s="18">
        <v>4.4999999999999998E-2</v>
      </c>
    </row>
    <row r="75" spans="1:4" x14ac:dyDescent="0.3">
      <c r="A75" s="19">
        <v>44013</v>
      </c>
      <c r="B75" s="33">
        <v>3.1399999999999997E-2</v>
      </c>
      <c r="C75" s="31">
        <v>3.2250000000000001E-2</v>
      </c>
      <c r="D75" s="18">
        <v>4.4999999999999998E-2</v>
      </c>
    </row>
    <row r="76" spans="1:4" x14ac:dyDescent="0.3">
      <c r="A76" s="19">
        <v>44044</v>
      </c>
      <c r="B76" s="33">
        <v>3.04E-2</v>
      </c>
      <c r="C76" s="31">
        <v>3.2250000000000001E-2</v>
      </c>
      <c r="D76" s="18">
        <v>4.4999999999999998E-2</v>
      </c>
    </row>
    <row r="77" spans="1:4" x14ac:dyDescent="0.3">
      <c r="A77" s="19">
        <v>44075</v>
      </c>
      <c r="B77" s="29">
        <v>2.9499999999999998E-2</v>
      </c>
      <c r="C77" s="31">
        <v>3.2250000000000001E-2</v>
      </c>
      <c r="D77" s="18">
        <v>4.4999999999999998E-2</v>
      </c>
    </row>
    <row r="78" spans="1:4" x14ac:dyDescent="0.3">
      <c r="A78" s="19">
        <v>44105</v>
      </c>
      <c r="B78" s="29">
        <v>2.8899999999999999E-2</v>
      </c>
      <c r="C78" s="31">
        <v>3.3175000000000003E-2</v>
      </c>
      <c r="D78" s="18">
        <v>4.4999999999999998E-2</v>
      </c>
    </row>
    <row r="79" spans="1:4" x14ac:dyDescent="0.3">
      <c r="A79" s="19">
        <v>44136</v>
      </c>
      <c r="B79" s="29">
        <v>2.8299999999999999E-2</v>
      </c>
      <c r="C79" s="31">
        <v>3.3175000000000003E-2</v>
      </c>
      <c r="D79" s="18">
        <v>4.4999999999999998E-2</v>
      </c>
    </row>
    <row r="80" spans="1:4" x14ac:dyDescent="0.3">
      <c r="A80" s="19">
        <v>44166</v>
      </c>
      <c r="B80" s="29">
        <v>2.76E-2</v>
      </c>
      <c r="C80" s="31">
        <v>3.3175000000000003E-2</v>
      </c>
      <c r="D80" s="18">
        <v>4.4999999999999998E-2</v>
      </c>
    </row>
    <row r="81" spans="1:4" x14ac:dyDescent="0.3">
      <c r="A81" s="19">
        <v>44197</v>
      </c>
      <c r="B81" s="29">
        <v>2.7300000000000001E-2</v>
      </c>
      <c r="C81" s="31">
        <v>4.2099999999999999E-2</v>
      </c>
      <c r="D81" s="18">
        <v>4.4999999999999998E-2</v>
      </c>
    </row>
    <row r="82" spans="1:4" x14ac:dyDescent="0.3">
      <c r="A82" s="19">
        <v>44228</v>
      </c>
      <c r="B82" s="29">
        <v>2.7400000000000001E-2</v>
      </c>
      <c r="C82" s="31">
        <v>4.2099999999999999E-2</v>
      </c>
      <c r="D82" s="18">
        <v>4.4999999999999998E-2</v>
      </c>
    </row>
    <row r="83" spans="1:4" x14ac:dyDescent="0.3">
      <c r="A83" s="19">
        <v>44256</v>
      </c>
      <c r="B83" s="29">
        <v>2.8799999999999999E-2</v>
      </c>
      <c r="C83" s="31">
        <v>4.2099999999999999E-2</v>
      </c>
      <c r="D83" s="18">
        <v>4.4999999999999998E-2</v>
      </c>
    </row>
    <row r="84" spans="1:4" x14ac:dyDescent="0.3">
      <c r="A84" s="19">
        <v>44287</v>
      </c>
      <c r="B84" s="29">
        <v>2.98E-2</v>
      </c>
      <c r="C84" s="31">
        <v>4.5100000000000001E-2</v>
      </c>
      <c r="D84" s="18">
        <v>4.4999999999999998E-2</v>
      </c>
    </row>
    <row r="85" spans="1:4" x14ac:dyDescent="0.3">
      <c r="A85" s="19">
        <v>44317</v>
      </c>
      <c r="B85" s="29">
        <v>3.04E-2</v>
      </c>
      <c r="C85" s="31">
        <v>4.5100000000000001E-2</v>
      </c>
      <c r="D85" s="18">
        <v>4.4999999999999998E-2</v>
      </c>
    </row>
    <row r="86" spans="1:4" x14ac:dyDescent="0.3">
      <c r="A86" s="19">
        <v>44348</v>
      </c>
      <c r="B86" s="33">
        <v>0.03</v>
      </c>
      <c r="C86" s="31">
        <v>4.5100000000000001E-2</v>
      </c>
      <c r="D86" s="18">
        <v>4.4999999999999998E-2</v>
      </c>
    </row>
    <row r="87" spans="1:4" x14ac:dyDescent="0.3">
      <c r="A87" s="19">
        <v>44378</v>
      </c>
      <c r="B87" s="29">
        <v>2.9399999999999999E-2</v>
      </c>
      <c r="C87" s="31">
        <v>4.8349999999999997E-2</v>
      </c>
      <c r="D87" s="18">
        <v>4.4999999999999998E-2</v>
      </c>
    </row>
    <row r="88" spans="1:4" x14ac:dyDescent="0.3">
      <c r="A88" s="19">
        <v>44409</v>
      </c>
      <c r="B88" s="29">
        <v>2.9000000000000001E-2</v>
      </c>
      <c r="C88" s="31">
        <v>4.8349999999999997E-2</v>
      </c>
      <c r="D88" s="18">
        <v>4.4999999999999998E-2</v>
      </c>
    </row>
    <row r="89" spans="1:4" x14ac:dyDescent="0.3">
      <c r="A89" s="19">
        <v>44440</v>
      </c>
      <c r="B89" s="33">
        <v>2.87E-2</v>
      </c>
      <c r="C89" s="31">
        <v>4.8349999999999997E-2</v>
      </c>
      <c r="D89" s="18">
        <v>4.4999999999999998E-2</v>
      </c>
    </row>
    <row r="90" spans="1:4" x14ac:dyDescent="0.3">
      <c r="A90" s="19">
        <v>44470</v>
      </c>
      <c r="B90" s="39">
        <v>2.9399999999999999E-2</v>
      </c>
      <c r="C90" s="31">
        <v>4.5350000000000001E-2</v>
      </c>
      <c r="D90" s="18">
        <v>4.4999999999999998E-2</v>
      </c>
    </row>
    <row r="91" spans="1:4" x14ac:dyDescent="0.3">
      <c r="A91" s="19">
        <v>44501</v>
      </c>
      <c r="B91" s="39">
        <v>3.0099999999999998E-2</v>
      </c>
      <c r="C91" s="31">
        <v>4.5350000000000001E-2</v>
      </c>
      <c r="D91" s="18">
        <v>4.4999999999999998E-2</v>
      </c>
    </row>
    <row r="92" spans="1:4" x14ac:dyDescent="0.3">
      <c r="A92" s="19">
        <v>44531</v>
      </c>
      <c r="B92" s="39">
        <v>3.0800000000000001E-2</v>
      </c>
      <c r="C92" s="31">
        <v>4.5350000000000001E-2</v>
      </c>
      <c r="D92" s="18">
        <v>4.4999999999999998E-2</v>
      </c>
    </row>
    <row r="93" spans="1:4" x14ac:dyDescent="0.3">
      <c r="A93" s="19">
        <v>44562</v>
      </c>
      <c r="B93" s="40">
        <v>3.2000000000000001E-2</v>
      </c>
      <c r="C93" s="31">
        <v>4.7074999999999999E-2</v>
      </c>
      <c r="D93" s="18">
        <v>4.4999999999999998E-2</v>
      </c>
    </row>
    <row r="94" spans="1:4" x14ac:dyDescent="0.3">
      <c r="A94" s="19">
        <v>44593</v>
      </c>
      <c r="B94" s="40">
        <v>3.44E-2</v>
      </c>
      <c r="C94" s="31">
        <v>4.7074999999999999E-2</v>
      </c>
      <c r="D94" s="18">
        <v>4.4999999999999998E-2</v>
      </c>
    </row>
    <row r="95" spans="1:4" x14ac:dyDescent="0.3">
      <c r="A95" s="19">
        <v>44621</v>
      </c>
      <c r="B95" s="40">
        <v>3.7900000000000003E-2</v>
      </c>
      <c r="C95" s="31">
        <v>4.7074999999999999E-2</v>
      </c>
      <c r="D95" s="18">
        <v>4.7500000000000001E-2</v>
      </c>
    </row>
    <row r="96" spans="1:4" x14ac:dyDescent="0.3">
      <c r="A96" s="19">
        <v>44652</v>
      </c>
      <c r="B96" s="40">
        <v>4.3099999999999999E-2</v>
      </c>
      <c r="C96" s="31">
        <v>5.015E-2</v>
      </c>
      <c r="D96" s="18">
        <v>4.7500000000000001E-2</v>
      </c>
    </row>
    <row r="97" spans="1:4" x14ac:dyDescent="0.3">
      <c r="A97" s="19">
        <v>44682</v>
      </c>
      <c r="B97" s="40">
        <v>4.7899999999999998E-2</v>
      </c>
      <c r="C97" s="31">
        <v>5.015E-2</v>
      </c>
      <c r="D97" s="18">
        <v>5.2499999999999998E-2</v>
      </c>
    </row>
    <row r="98" spans="1:4" x14ac:dyDescent="0.3">
      <c r="A98" s="19">
        <v>44713</v>
      </c>
      <c r="B98" s="40">
        <v>5.2400000000000002E-2</v>
      </c>
      <c r="C98" s="31">
        <v>5.015E-2</v>
      </c>
      <c r="D98" s="18">
        <v>0.06</v>
      </c>
    </row>
    <row r="99" spans="1:4" x14ac:dyDescent="0.3">
      <c r="A99" s="19">
        <v>44743</v>
      </c>
      <c r="B99" s="40">
        <v>5.3900000000000003E-2</v>
      </c>
      <c r="C99" s="31">
        <v>5.8250000000000003E-2</v>
      </c>
      <c r="D99" s="18">
        <v>0.06</v>
      </c>
    </row>
    <row r="100" spans="1:4" x14ac:dyDescent="0.3">
      <c r="A100" s="19">
        <v>44774</v>
      </c>
      <c r="B100" s="40">
        <v>5.3900000000000003E-2</v>
      </c>
      <c r="C100" s="31">
        <v>5.8250000000000003E-2</v>
      </c>
      <c r="D100" s="18">
        <v>6.7500000000000004E-2</v>
      </c>
    </row>
    <row r="101" spans="1:4" s="45" customFormat="1" x14ac:dyDescent="0.3">
      <c r="A101" s="41">
        <v>44805</v>
      </c>
      <c r="B101" s="42">
        <v>5.5800000000000002E-2</v>
      </c>
      <c r="C101" s="43">
        <v>5.8250000000000003E-2</v>
      </c>
      <c r="D101" s="44">
        <v>6.7500000000000004E-2</v>
      </c>
    </row>
    <row r="102" spans="1:4" x14ac:dyDescent="0.3">
      <c r="A102" s="19">
        <v>44835</v>
      </c>
      <c r="B102" s="46">
        <v>6.08E-2</v>
      </c>
      <c r="C102" s="47">
        <v>5.9799999999999999E-2</v>
      </c>
      <c r="D102" s="46">
        <v>7.4999999999999997E-2</v>
      </c>
    </row>
    <row r="103" spans="1:4" x14ac:dyDescent="0.3">
      <c r="A103" s="19">
        <v>44866</v>
      </c>
      <c r="B103" s="46">
        <v>6.6100000000000006E-2</v>
      </c>
      <c r="C103" s="47">
        <v>5.9799999999999999E-2</v>
      </c>
      <c r="D103" s="46">
        <v>8.2500000000000004E-2</v>
      </c>
    </row>
    <row r="104" spans="1:4" x14ac:dyDescent="0.3">
      <c r="A104" s="19">
        <v>44896</v>
      </c>
      <c r="B104" s="46">
        <v>6.6900000000000001E-2</v>
      </c>
      <c r="C104" s="47">
        <v>5.9799999999999999E-2</v>
      </c>
      <c r="D104" s="46">
        <v>8.2500000000000004E-2</v>
      </c>
    </row>
    <row r="105" spans="1:4" x14ac:dyDescent="0.3">
      <c r="A105" s="19">
        <v>44927</v>
      </c>
      <c r="B105" s="29">
        <v>6.4799999999999996E-2</v>
      </c>
      <c r="C105" s="33">
        <v>6.9099999999999995E-2</v>
      </c>
      <c r="D105" s="29">
        <v>8.7499999999999994E-2</v>
      </c>
    </row>
    <row r="106" spans="1:4" x14ac:dyDescent="0.3">
      <c r="A106" s="19">
        <v>44958</v>
      </c>
      <c r="B106" s="29">
        <v>6.3E-2</v>
      </c>
      <c r="C106" s="33">
        <v>6.9099999999999995E-2</v>
      </c>
      <c r="D106" s="18">
        <v>0.09</v>
      </c>
    </row>
    <row r="107" spans="1:4" x14ac:dyDescent="0.3">
      <c r="A107" s="19">
        <v>44986</v>
      </c>
      <c r="B107" s="33">
        <v>6.3600000000000004E-2</v>
      </c>
      <c r="C107" s="33">
        <v>6.9099999999999995E-2</v>
      </c>
      <c r="D107" s="18">
        <v>0.09</v>
      </c>
    </row>
    <row r="108" spans="1:4" x14ac:dyDescent="0.3">
      <c r="A108" s="19">
        <v>45017</v>
      </c>
      <c r="B108" s="29">
        <v>6.3799999999999996E-2</v>
      </c>
      <c r="C108" s="33">
        <v>6.7599999999999993E-2</v>
      </c>
      <c r="D108" s="18">
        <v>9.2499999999999999E-2</v>
      </c>
    </row>
    <row r="109" spans="1:4" x14ac:dyDescent="0.3">
      <c r="A109" s="19">
        <v>45047</v>
      </c>
      <c r="B109" s="29">
        <v>6.4399999999999999E-2</v>
      </c>
      <c r="C109" s="33">
        <v>6.7599999999999993E-2</v>
      </c>
      <c r="D109" s="18">
        <v>9.5000000000000001E-2</v>
      </c>
    </row>
    <row r="110" spans="1:4" x14ac:dyDescent="0.3">
      <c r="A110" s="19">
        <v>45078</v>
      </c>
      <c r="B110" s="33">
        <v>6.4899999999999999E-2</v>
      </c>
      <c r="C110" s="33">
        <v>6.7599999999999993E-2</v>
      </c>
      <c r="D110" s="18">
        <v>9.5000000000000001E-2</v>
      </c>
    </row>
    <row r="111" spans="1:4" x14ac:dyDescent="0.3">
      <c r="A111" s="19">
        <v>45108</v>
      </c>
      <c r="B111" s="29">
        <v>6.6600000000000006E-2</v>
      </c>
      <c r="C111" s="33">
        <v>6.6199999999999995E-2</v>
      </c>
      <c r="D111" s="18">
        <v>9.7500000000000003E-2</v>
      </c>
    </row>
    <row r="112" spans="1:4" x14ac:dyDescent="0.3">
      <c r="A112" s="19">
        <v>45139</v>
      </c>
      <c r="B112" s="29">
        <v>6.88E-2</v>
      </c>
      <c r="C112" s="33">
        <v>6.6199999999999995E-2</v>
      </c>
      <c r="D112" s="18">
        <v>9.7500000000000003E-2</v>
      </c>
    </row>
    <row r="113" spans="1:4" x14ac:dyDescent="0.3">
      <c r="A113" s="19">
        <v>45170</v>
      </c>
      <c r="B113" s="33">
        <v>7.0400000000000004E-2</v>
      </c>
      <c r="C113" s="33">
        <v>6.6199999999999995E-2</v>
      </c>
      <c r="D113" s="18">
        <v>9.7500000000000003E-2</v>
      </c>
    </row>
    <row r="114" spans="1:4" x14ac:dyDescent="0.3">
      <c r="A114" s="19">
        <v>45200</v>
      </c>
      <c r="B114" s="29">
        <v>7.2999999999999995E-2</v>
      </c>
      <c r="C114" s="31">
        <v>7.1874999999999994E-2</v>
      </c>
      <c r="D114" s="18">
        <v>9.7500000000000003E-2</v>
      </c>
    </row>
    <row r="115" spans="1:4" x14ac:dyDescent="0.3">
      <c r="A115" s="19">
        <v>45231</v>
      </c>
      <c r="B115" s="29">
        <v>7.4200000000000002E-2</v>
      </c>
      <c r="C115" s="31">
        <v>7.1874999999999994E-2</v>
      </c>
      <c r="D115" s="18">
        <v>9.7500000000000003E-2</v>
      </c>
    </row>
    <row r="116" spans="1:4" x14ac:dyDescent="0.3">
      <c r="A116" s="19">
        <v>45261</v>
      </c>
      <c r="B116" s="33">
        <v>7.2900000000000006E-2</v>
      </c>
      <c r="C116" s="31">
        <v>7.1874999999999994E-2</v>
      </c>
      <c r="D116" s="18">
        <v>9.7500000000000003E-2</v>
      </c>
    </row>
    <row r="117" spans="1:4" x14ac:dyDescent="0.3">
      <c r="A117" s="19">
        <v>45292</v>
      </c>
      <c r="B117" s="29">
        <v>6.9699999999999998E-2</v>
      </c>
      <c r="C117" s="31">
        <v>7.4725E-2</v>
      </c>
      <c r="D117" s="18">
        <v>9.7500000000000003E-2</v>
      </c>
    </row>
    <row r="118" spans="1:4" x14ac:dyDescent="0.3">
      <c r="A118" s="19">
        <v>45323</v>
      </c>
      <c r="B118" s="29">
        <v>6.7400000000000002E-2</v>
      </c>
      <c r="C118" s="31">
        <v>7.4725E-2</v>
      </c>
      <c r="D118" s="18">
        <v>9.7500000000000003E-2</v>
      </c>
    </row>
    <row r="119" spans="1:4" x14ac:dyDescent="0.3">
      <c r="A119" s="19">
        <v>45352</v>
      </c>
      <c r="B119" s="33">
        <v>6.7500000000000004E-2</v>
      </c>
      <c r="C119" s="31">
        <v>7.4725E-2</v>
      </c>
      <c r="D119" s="18">
        <v>9.7500000000000003E-2</v>
      </c>
    </row>
    <row r="120" spans="1:4" x14ac:dyDescent="0.3">
      <c r="A120" s="19">
        <v>45383</v>
      </c>
      <c r="B120" s="29">
        <v>6.8599999999999994E-2</v>
      </c>
      <c r="C120" s="31">
        <v>7.3649999999999993E-2</v>
      </c>
      <c r="D120" s="18">
        <v>9.7500000000000003E-2</v>
      </c>
    </row>
    <row r="121" spans="1:4" x14ac:dyDescent="0.3">
      <c r="A121" s="19">
        <v>45413</v>
      </c>
      <c r="B121" s="29">
        <v>6.9599999999999995E-2</v>
      </c>
      <c r="C121" s="31">
        <v>7.3649999999999993E-2</v>
      </c>
      <c r="D121" s="18">
        <v>9.7500000000000003E-2</v>
      </c>
    </row>
    <row r="122" spans="1:4" x14ac:dyDescent="0.3">
      <c r="A122" s="19">
        <v>45444</v>
      </c>
      <c r="B122" s="33">
        <v>6.9900000000000004E-2</v>
      </c>
      <c r="C122" s="31">
        <v>7.3649999999999993E-2</v>
      </c>
      <c r="D122" s="18">
        <v>9.7500000000000003E-2</v>
      </c>
    </row>
    <row r="123" spans="1:4" x14ac:dyDescent="0.3">
      <c r="A123" s="19">
        <v>45474</v>
      </c>
      <c r="B123" s="29">
        <v>6.9400000000000003E-2</v>
      </c>
      <c r="C123" s="31">
        <v>7.5675000000000006E-2</v>
      </c>
      <c r="D123" s="18">
        <v>9.7500000000000003E-2</v>
      </c>
    </row>
    <row r="124" spans="1:4" x14ac:dyDescent="0.3">
      <c r="A124" s="19">
        <v>45505</v>
      </c>
      <c r="B124" s="29">
        <v>6.7599999999999993E-2</v>
      </c>
      <c r="C124" s="31">
        <v>7.5675000000000006E-2</v>
      </c>
      <c r="D124" s="18">
        <v>9.7500000000000003E-2</v>
      </c>
    </row>
    <row r="125" spans="1:4" x14ac:dyDescent="0.3">
      <c r="A125" s="19">
        <v>45536</v>
      </c>
      <c r="B125" s="33">
        <v>6.5100000000000005E-2</v>
      </c>
      <c r="C125" s="31">
        <v>7.5675000000000006E-2</v>
      </c>
      <c r="D125" s="44">
        <v>9.7500000000000003E-2</v>
      </c>
    </row>
    <row r="126" spans="1:4" x14ac:dyDescent="0.3">
      <c r="A126" s="19">
        <v>45566</v>
      </c>
      <c r="B126" s="29"/>
      <c r="C126" s="31"/>
      <c r="D126" s="18">
        <v>9.2499999999999999E-2</v>
      </c>
    </row>
    <row r="127" spans="1:4" x14ac:dyDescent="0.3">
      <c r="A127" s="19">
        <v>45597</v>
      </c>
      <c r="B127" s="29"/>
      <c r="C127" s="31"/>
      <c r="D127" s="18"/>
    </row>
    <row r="128" spans="1:4" x14ac:dyDescent="0.3">
      <c r="A128" s="19">
        <v>45627</v>
      </c>
      <c r="B128" s="33"/>
      <c r="C128" s="31"/>
      <c r="D128" s="18"/>
    </row>
    <row r="129" spans="1:4" x14ac:dyDescent="0.3">
      <c r="A129" s="19">
        <v>45658</v>
      </c>
      <c r="B129" s="29"/>
      <c r="C129" s="31"/>
      <c r="D129" s="18"/>
    </row>
    <row r="130" spans="1:4" x14ac:dyDescent="0.3">
      <c r="A130" s="19">
        <v>45689</v>
      </c>
      <c r="B130" s="29"/>
      <c r="C130" s="31"/>
      <c r="D130" s="18"/>
    </row>
    <row r="131" spans="1:4" x14ac:dyDescent="0.3">
      <c r="A131" s="19">
        <v>45717</v>
      </c>
      <c r="B131" s="33"/>
      <c r="C131" s="31"/>
      <c r="D131" s="18"/>
    </row>
    <row r="132" spans="1:4" x14ac:dyDescent="0.3">
      <c r="A132" s="19">
        <v>45748</v>
      </c>
      <c r="B132" s="29"/>
      <c r="C132" s="31"/>
      <c r="D132" s="18"/>
    </row>
    <row r="133" spans="1:4" x14ac:dyDescent="0.3">
      <c r="A133" s="19">
        <v>45778</v>
      </c>
      <c r="B133" s="29"/>
      <c r="C133" s="31"/>
      <c r="D133" s="18"/>
    </row>
    <row r="134" spans="1:4" x14ac:dyDescent="0.3">
      <c r="A134" s="19">
        <v>45809</v>
      </c>
      <c r="B134" s="33"/>
      <c r="C134" s="31"/>
      <c r="D134" s="18"/>
    </row>
    <row r="135" spans="1:4" x14ac:dyDescent="0.3">
      <c r="A135" s="19">
        <v>45839</v>
      </c>
      <c r="B135" s="29"/>
      <c r="C135" s="31"/>
      <c r="D135" s="18"/>
    </row>
    <row r="136" spans="1:4" x14ac:dyDescent="0.3">
      <c r="A136" s="19">
        <v>45870</v>
      </c>
      <c r="B136" s="29"/>
      <c r="C136" s="31"/>
      <c r="D136" s="18"/>
    </row>
    <row r="137" spans="1:4" x14ac:dyDescent="0.3">
      <c r="A137" s="19">
        <v>45901</v>
      </c>
      <c r="B137" s="33"/>
      <c r="C137" s="31"/>
      <c r="D137" s="18"/>
    </row>
    <row r="138" spans="1:4" x14ac:dyDescent="0.3">
      <c r="A138" s="19">
        <v>45931</v>
      </c>
      <c r="B138" s="29"/>
      <c r="C138" s="31"/>
      <c r="D138" s="18"/>
    </row>
    <row r="139" spans="1:4" x14ac:dyDescent="0.3">
      <c r="A139" s="19">
        <v>45962</v>
      </c>
      <c r="B139" s="29"/>
      <c r="C139" s="31"/>
      <c r="D139" s="18"/>
    </row>
    <row r="140" spans="1:4" x14ac:dyDescent="0.3">
      <c r="A140" s="19">
        <v>45992</v>
      </c>
      <c r="B140" s="33"/>
      <c r="C140" s="31"/>
      <c r="D140" s="18"/>
    </row>
    <row r="141" spans="1:4" x14ac:dyDescent="0.3">
      <c r="A141" s="19">
        <v>46023</v>
      </c>
      <c r="B141" s="29"/>
      <c r="C141" s="31"/>
      <c r="D141" s="18"/>
    </row>
    <row r="142" spans="1:4" x14ac:dyDescent="0.3">
      <c r="A142" s="19">
        <v>46054</v>
      </c>
      <c r="B142" s="29"/>
      <c r="C142" s="31"/>
      <c r="D142" s="18"/>
    </row>
    <row r="143" spans="1:4" x14ac:dyDescent="0.3">
      <c r="A143" s="19">
        <v>46082</v>
      </c>
      <c r="B143" s="33"/>
      <c r="C143" s="31"/>
      <c r="D143" s="18"/>
    </row>
    <row r="144" spans="1:4" x14ac:dyDescent="0.3">
      <c r="A144" s="19">
        <v>46113</v>
      </c>
      <c r="B144" s="29"/>
      <c r="C144" s="31"/>
      <c r="D144" s="18"/>
    </row>
    <row r="145" spans="1:4" x14ac:dyDescent="0.3">
      <c r="A145" s="19">
        <v>46143</v>
      </c>
      <c r="B145" s="29"/>
      <c r="C145" s="31"/>
      <c r="D145" s="18"/>
    </row>
    <row r="146" spans="1:4" x14ac:dyDescent="0.3">
      <c r="A146" s="19">
        <v>46174</v>
      </c>
      <c r="B146" s="33"/>
      <c r="C146" s="31"/>
      <c r="D146" s="18"/>
    </row>
    <row r="147" spans="1:4" x14ac:dyDescent="0.3">
      <c r="A147" s="19">
        <v>46204</v>
      </c>
      <c r="B147" s="29"/>
      <c r="C147" s="31"/>
      <c r="D147" s="18"/>
    </row>
    <row r="148" spans="1:4" x14ac:dyDescent="0.3">
      <c r="A148" s="19">
        <v>46235</v>
      </c>
      <c r="B148" s="29"/>
      <c r="C148" s="31"/>
      <c r="D148" s="18"/>
    </row>
    <row r="149" spans="1:4" x14ac:dyDescent="0.3">
      <c r="A149" s="19">
        <v>46266</v>
      </c>
      <c r="B149" s="33"/>
      <c r="C149" s="31"/>
      <c r="D149" s="18"/>
    </row>
    <row r="150" spans="1:4" x14ac:dyDescent="0.3">
      <c r="A150" s="19">
        <v>46296</v>
      </c>
      <c r="B150" s="29"/>
      <c r="C150" s="31"/>
      <c r="D150" s="18"/>
    </row>
    <row r="151" spans="1:4" x14ac:dyDescent="0.3">
      <c r="A151" s="19">
        <v>46327</v>
      </c>
      <c r="B151" s="29"/>
      <c r="C151" s="31"/>
      <c r="D151" s="18"/>
    </row>
    <row r="152" spans="1:4" x14ac:dyDescent="0.3">
      <c r="A152" s="19">
        <v>46357</v>
      </c>
      <c r="B152" s="33"/>
      <c r="C152" s="31"/>
      <c r="D152" s="18"/>
    </row>
    <row r="153" spans="1:4" x14ac:dyDescent="0.3">
      <c r="A153" s="19">
        <v>46388</v>
      </c>
      <c r="B153" s="29"/>
      <c r="C153" s="31"/>
      <c r="D153" s="18"/>
    </row>
    <row r="154" spans="1:4" x14ac:dyDescent="0.3">
      <c r="A154" s="19">
        <v>46419</v>
      </c>
      <c r="B154" s="29"/>
      <c r="C154" s="31"/>
      <c r="D154" s="18"/>
    </row>
    <row r="155" spans="1:4" x14ac:dyDescent="0.3">
      <c r="A155" s="19">
        <v>46447</v>
      </c>
      <c r="B155" s="33"/>
      <c r="C155" s="31"/>
      <c r="D155" s="18"/>
    </row>
    <row r="156" spans="1:4" x14ac:dyDescent="0.3">
      <c r="A156" s="19">
        <v>46478</v>
      </c>
      <c r="B156" s="29"/>
      <c r="C156" s="31"/>
      <c r="D156" s="18"/>
    </row>
    <row r="157" spans="1:4" x14ac:dyDescent="0.3">
      <c r="A157" s="19">
        <v>46508</v>
      </c>
      <c r="B157" s="29"/>
      <c r="C157" s="31"/>
      <c r="D157" s="18"/>
    </row>
    <row r="158" spans="1:4" x14ac:dyDescent="0.3">
      <c r="A158" s="19">
        <v>46539</v>
      </c>
      <c r="B158" s="33"/>
      <c r="C158" s="31"/>
      <c r="D158" s="18"/>
    </row>
    <row r="159" spans="1:4" x14ac:dyDescent="0.3">
      <c r="A159" s="19">
        <v>46569</v>
      </c>
      <c r="B159" s="29"/>
      <c r="C159" s="31"/>
      <c r="D159" s="18"/>
    </row>
    <row r="160" spans="1:4" x14ac:dyDescent="0.3">
      <c r="A160" s="19">
        <v>46600</v>
      </c>
      <c r="B160" s="29"/>
      <c r="C160" s="31"/>
      <c r="D160" s="18"/>
    </row>
    <row r="161" spans="1:4" x14ac:dyDescent="0.3">
      <c r="A161" s="19">
        <v>46631</v>
      </c>
      <c r="B161" s="33"/>
      <c r="C161" s="31"/>
      <c r="D161" s="18"/>
    </row>
    <row r="162" spans="1:4" x14ac:dyDescent="0.3">
      <c r="A162" s="19">
        <v>46661</v>
      </c>
      <c r="B162" s="29"/>
      <c r="C162" s="31"/>
      <c r="D162" s="18"/>
    </row>
    <row r="163" spans="1:4" x14ac:dyDescent="0.3">
      <c r="A163" s="19">
        <v>46692</v>
      </c>
      <c r="B163" s="29"/>
      <c r="C163" s="31"/>
      <c r="D163" s="18"/>
    </row>
    <row r="164" spans="1:4" x14ac:dyDescent="0.3">
      <c r="A164" s="19">
        <v>46722</v>
      </c>
      <c r="B164" s="33"/>
      <c r="C164" s="31"/>
      <c r="D164" s="18"/>
    </row>
    <row r="165" spans="1:4" x14ac:dyDescent="0.3">
      <c r="A165" s="19">
        <v>46753</v>
      </c>
      <c r="B165" s="29"/>
      <c r="C165" s="31"/>
      <c r="D165" s="18"/>
    </row>
    <row r="166" spans="1:4" x14ac:dyDescent="0.3">
      <c r="A166" s="19">
        <v>46784</v>
      </c>
      <c r="B166" s="29"/>
      <c r="C166" s="31"/>
      <c r="D166" s="18"/>
    </row>
    <row r="167" spans="1:4" x14ac:dyDescent="0.3">
      <c r="A167" s="19">
        <v>46813</v>
      </c>
      <c r="B167" s="33"/>
      <c r="C167" s="31"/>
      <c r="D167" s="18"/>
    </row>
    <row r="168" spans="1:4" x14ac:dyDescent="0.3">
      <c r="A168" s="19">
        <v>46844</v>
      </c>
      <c r="B168" s="29"/>
      <c r="C168" s="31"/>
      <c r="D168" s="18"/>
    </row>
    <row r="169" spans="1:4" x14ac:dyDescent="0.3">
      <c r="A169" s="19">
        <v>46874</v>
      </c>
      <c r="B169" s="29"/>
      <c r="C169" s="31"/>
      <c r="D169" s="18"/>
    </row>
    <row r="170" spans="1:4" x14ac:dyDescent="0.3">
      <c r="A170" s="19">
        <v>46905</v>
      </c>
      <c r="B170" s="33"/>
      <c r="C170" s="31"/>
      <c r="D170" s="18"/>
    </row>
    <row r="171" spans="1:4" x14ac:dyDescent="0.3">
      <c r="A171" s="19">
        <v>46935</v>
      </c>
      <c r="B171" s="29"/>
      <c r="C171" s="31"/>
      <c r="D171" s="18"/>
    </row>
    <row r="172" spans="1:4" x14ac:dyDescent="0.3">
      <c r="A172" s="19">
        <v>46966</v>
      </c>
      <c r="B172" s="29"/>
      <c r="C172" s="31"/>
      <c r="D172" s="18"/>
    </row>
    <row r="173" spans="1:4" x14ac:dyDescent="0.3">
      <c r="A173" s="19">
        <v>46997</v>
      </c>
      <c r="B173" s="33"/>
      <c r="C173" s="31"/>
      <c r="D173" s="18"/>
    </row>
    <row r="174" spans="1:4" x14ac:dyDescent="0.3">
      <c r="A174" s="19">
        <v>47027</v>
      </c>
      <c r="B174" s="29"/>
      <c r="C174" s="31"/>
      <c r="D174" s="18"/>
    </row>
    <row r="175" spans="1:4" x14ac:dyDescent="0.3">
      <c r="A175" s="19">
        <v>47058</v>
      </c>
      <c r="B175" s="29"/>
      <c r="C175" s="31"/>
      <c r="D175" s="18"/>
    </row>
    <row r="176" spans="1:4" x14ac:dyDescent="0.3">
      <c r="A176" s="19">
        <v>47088</v>
      </c>
      <c r="B176" s="33"/>
      <c r="C176" s="31"/>
      <c r="D176" s="18"/>
    </row>
    <row r="177" spans="1:4" x14ac:dyDescent="0.3">
      <c r="A177" s="19">
        <v>47119</v>
      </c>
      <c r="B177" s="29"/>
      <c r="C177" s="31"/>
      <c r="D177" s="18"/>
    </row>
    <row r="178" spans="1:4" x14ac:dyDescent="0.3">
      <c r="A178" s="19">
        <v>47150</v>
      </c>
      <c r="B178" s="29"/>
      <c r="C178" s="31"/>
      <c r="D178" s="18"/>
    </row>
    <row r="179" spans="1:4" x14ac:dyDescent="0.3">
      <c r="A179" s="19">
        <v>47178</v>
      </c>
      <c r="B179" s="33"/>
      <c r="C179" s="31"/>
      <c r="D179" s="18"/>
    </row>
    <row r="180" spans="1:4" x14ac:dyDescent="0.3">
      <c r="A180" s="19">
        <v>47209</v>
      </c>
      <c r="B180" s="29"/>
      <c r="C180" s="31"/>
      <c r="D180" s="18"/>
    </row>
    <row r="181" spans="1:4" x14ac:dyDescent="0.3">
      <c r="A181" s="19">
        <v>47239</v>
      </c>
      <c r="B181" s="29"/>
      <c r="C181" s="31"/>
      <c r="D181" s="18"/>
    </row>
    <row r="182" spans="1:4" x14ac:dyDescent="0.3">
      <c r="A182" s="19">
        <v>47270</v>
      </c>
      <c r="B182" s="33"/>
      <c r="C182" s="31"/>
      <c r="D182" s="18"/>
    </row>
    <row r="183" spans="1:4" x14ac:dyDescent="0.3">
      <c r="A183" s="19">
        <v>47300</v>
      </c>
      <c r="B183" s="29"/>
      <c r="C183" s="31"/>
      <c r="D183" s="18"/>
    </row>
    <row r="184" spans="1:4" x14ac:dyDescent="0.3">
      <c r="A184" s="19">
        <v>47331</v>
      </c>
      <c r="B184" s="29"/>
      <c r="C184" s="31"/>
      <c r="D184" s="18"/>
    </row>
    <row r="185" spans="1:4" x14ac:dyDescent="0.3">
      <c r="A185" s="19">
        <v>47362</v>
      </c>
      <c r="B185" s="33"/>
      <c r="C185" s="31"/>
      <c r="D185" s="18"/>
    </row>
    <row r="186" spans="1:4" x14ac:dyDescent="0.3">
      <c r="A186" s="19">
        <v>47392</v>
      </c>
      <c r="B186" s="29"/>
      <c r="C186" s="31"/>
      <c r="D186" s="18"/>
    </row>
    <row r="187" spans="1:4" x14ac:dyDescent="0.3">
      <c r="A187" s="19">
        <v>47423</v>
      </c>
      <c r="B187" s="29"/>
      <c r="C187" s="31"/>
      <c r="D187" s="18"/>
    </row>
    <row r="188" spans="1:4" x14ac:dyDescent="0.3">
      <c r="A188" s="19">
        <v>47453</v>
      </c>
      <c r="B188" s="33"/>
      <c r="C188" s="31"/>
      <c r="D188" s="18"/>
    </row>
    <row r="189" spans="1:4" x14ac:dyDescent="0.3">
      <c r="A189" s="19">
        <v>47484</v>
      </c>
      <c r="B189" s="29"/>
      <c r="C189" s="31"/>
      <c r="D189" s="18"/>
    </row>
    <row r="190" spans="1:4" x14ac:dyDescent="0.3">
      <c r="A190" s="19">
        <v>47515</v>
      </c>
      <c r="B190" s="29"/>
      <c r="C190" s="31"/>
      <c r="D190" s="18"/>
    </row>
    <row r="191" spans="1:4" x14ac:dyDescent="0.3">
      <c r="A191" s="19">
        <v>47543</v>
      </c>
      <c r="B191" s="33"/>
      <c r="C191" s="31"/>
      <c r="D191" s="18"/>
    </row>
    <row r="192" spans="1:4" x14ac:dyDescent="0.3">
      <c r="A192" s="19">
        <v>47574</v>
      </c>
      <c r="B192" s="29"/>
      <c r="C192" s="31"/>
      <c r="D192" s="18"/>
    </row>
    <row r="193" spans="1:4" x14ac:dyDescent="0.3">
      <c r="A193" s="19">
        <v>47604</v>
      </c>
      <c r="B193" s="29"/>
      <c r="C193" s="31"/>
      <c r="D193" s="18"/>
    </row>
    <row r="194" spans="1:4" x14ac:dyDescent="0.3">
      <c r="A194" s="19">
        <v>47635</v>
      </c>
      <c r="B194" s="33"/>
      <c r="C194" s="31"/>
      <c r="D194" s="18"/>
    </row>
    <row r="195" spans="1:4" x14ac:dyDescent="0.3">
      <c r="A195" s="19">
        <v>47665</v>
      </c>
      <c r="B195" s="29"/>
      <c r="C195" s="31"/>
      <c r="D195" s="18"/>
    </row>
    <row r="196" spans="1:4" x14ac:dyDescent="0.3">
      <c r="A196" s="19">
        <v>47696</v>
      </c>
      <c r="B196" s="29"/>
      <c r="C196" s="31"/>
      <c r="D196" s="18"/>
    </row>
    <row r="197" spans="1:4" x14ac:dyDescent="0.3">
      <c r="A197" s="19">
        <v>47727</v>
      </c>
      <c r="B197" s="33"/>
      <c r="C197" s="31"/>
      <c r="D197" s="18"/>
    </row>
    <row r="198" spans="1:4" x14ac:dyDescent="0.3">
      <c r="A198" s="19">
        <v>47757</v>
      </c>
      <c r="B198" s="29"/>
      <c r="C198" s="31"/>
      <c r="D198" s="18"/>
    </row>
    <row r="199" spans="1:4" x14ac:dyDescent="0.3">
      <c r="A199" s="19">
        <v>47788</v>
      </c>
      <c r="B199" s="29"/>
      <c r="C199" s="31"/>
      <c r="D199" s="18"/>
    </row>
    <row r="200" spans="1:4" x14ac:dyDescent="0.3">
      <c r="A200" s="19">
        <v>47818</v>
      </c>
      <c r="B200" s="33"/>
      <c r="C200" s="31"/>
      <c r="D200" s="18"/>
    </row>
    <row r="201" spans="1:4" x14ac:dyDescent="0.3">
      <c r="A201" s="19">
        <v>47849</v>
      </c>
      <c r="B201" s="29"/>
      <c r="C201" s="31"/>
      <c r="D201" s="18"/>
    </row>
    <row r="202" spans="1:4" x14ac:dyDescent="0.3">
      <c r="A202" s="19">
        <v>47880</v>
      </c>
      <c r="B202" s="29"/>
      <c r="C202" s="31"/>
      <c r="D202" s="18"/>
    </row>
    <row r="203" spans="1:4" x14ac:dyDescent="0.3">
      <c r="A203" s="19">
        <v>47908</v>
      </c>
      <c r="B203" s="33"/>
      <c r="C203" s="31"/>
      <c r="D203" s="18"/>
    </row>
    <row r="204" spans="1:4" x14ac:dyDescent="0.3">
      <c r="A204" s="19">
        <v>47939</v>
      </c>
      <c r="B204" s="29"/>
      <c r="C204" s="31"/>
      <c r="D204" s="18"/>
    </row>
    <row r="205" spans="1:4" x14ac:dyDescent="0.3">
      <c r="A205" s="19">
        <v>47969</v>
      </c>
      <c r="B205" s="29"/>
      <c r="C205" s="31"/>
      <c r="D205" s="18"/>
    </row>
    <row r="206" spans="1:4" x14ac:dyDescent="0.3">
      <c r="A206" s="19">
        <v>48000</v>
      </c>
      <c r="B206" s="33"/>
      <c r="C206" s="31"/>
      <c r="D206" s="18"/>
    </row>
    <row r="207" spans="1:4" x14ac:dyDescent="0.3">
      <c r="A207" s="19">
        <v>48030</v>
      </c>
      <c r="B207" s="29"/>
      <c r="C207" s="31"/>
      <c r="D207" s="18"/>
    </row>
    <row r="208" spans="1:4" x14ac:dyDescent="0.3">
      <c r="A208" s="19">
        <v>48061</v>
      </c>
      <c r="B208" s="29"/>
      <c r="C208" s="31"/>
      <c r="D208" s="18"/>
    </row>
    <row r="209" spans="1:4" x14ac:dyDescent="0.3">
      <c r="A209" s="19">
        <v>48092</v>
      </c>
      <c r="B209" s="33"/>
      <c r="C209" s="31"/>
      <c r="D209" s="18"/>
    </row>
    <row r="210" spans="1:4" x14ac:dyDescent="0.3">
      <c r="B210" s="29"/>
      <c r="C210" s="31"/>
      <c r="D210" s="18"/>
    </row>
    <row r="211" spans="1:4" x14ac:dyDescent="0.3">
      <c r="B211" s="29"/>
      <c r="C211" s="31"/>
      <c r="D211" s="18"/>
    </row>
    <row r="212" spans="1:4" x14ac:dyDescent="0.3">
      <c r="B212" s="33"/>
      <c r="C212" s="31"/>
      <c r="D212" s="18"/>
    </row>
    <row r="213" spans="1:4" x14ac:dyDescent="0.3">
      <c r="B213" s="29"/>
      <c r="C213" s="31"/>
      <c r="D213" s="18"/>
    </row>
    <row r="214" spans="1:4" x14ac:dyDescent="0.3">
      <c r="B214" s="29"/>
      <c r="C214" s="31"/>
      <c r="D214" s="18"/>
    </row>
    <row r="215" spans="1:4" x14ac:dyDescent="0.3">
      <c r="B215" s="33"/>
      <c r="C215" s="31"/>
      <c r="D215" s="18"/>
    </row>
    <row r="216" spans="1:4" x14ac:dyDescent="0.3">
      <c r="B216" s="29"/>
      <c r="C216" s="31"/>
      <c r="D216" s="18"/>
    </row>
    <row r="217" spans="1:4" x14ac:dyDescent="0.3">
      <c r="B217" s="29"/>
      <c r="C217" s="31"/>
      <c r="D217" s="18"/>
    </row>
    <row r="218" spans="1:4" x14ac:dyDescent="0.3">
      <c r="B218" s="33"/>
      <c r="C218" s="31"/>
      <c r="D218" s="18"/>
    </row>
    <row r="219" spans="1:4" x14ac:dyDescent="0.3">
      <c r="B219" s="29"/>
      <c r="C219" s="31"/>
      <c r="D219" s="18"/>
    </row>
    <row r="220" spans="1:4" x14ac:dyDescent="0.3">
      <c r="B220" s="29"/>
      <c r="C220" s="31"/>
      <c r="D220" s="18"/>
    </row>
    <row r="221" spans="1:4" x14ac:dyDescent="0.3">
      <c r="B221" s="33"/>
      <c r="C221" s="31"/>
      <c r="D221" s="18"/>
    </row>
    <row r="222" spans="1:4" x14ac:dyDescent="0.3">
      <c r="B222" s="29"/>
      <c r="C222" s="31"/>
      <c r="D222" s="18"/>
    </row>
    <row r="223" spans="1:4" x14ac:dyDescent="0.3">
      <c r="B223" s="29"/>
      <c r="C223" s="31"/>
      <c r="D223" s="18"/>
    </row>
    <row r="224" spans="1:4" x14ac:dyDescent="0.3">
      <c r="B224" s="33"/>
      <c r="C224" s="31"/>
      <c r="D224" s="18"/>
    </row>
    <row r="225" spans="2:4" x14ac:dyDescent="0.3">
      <c r="B225" s="29"/>
      <c r="C225" s="31"/>
      <c r="D225" s="18"/>
    </row>
    <row r="226" spans="2:4" x14ac:dyDescent="0.3">
      <c r="B226" s="29"/>
      <c r="C226" s="31"/>
      <c r="D226" s="18"/>
    </row>
    <row r="227" spans="2:4" x14ac:dyDescent="0.3">
      <c r="B227" s="33"/>
      <c r="C227" s="31"/>
      <c r="D227" s="18"/>
    </row>
    <row r="228" spans="2:4" x14ac:dyDescent="0.3">
      <c r="B228" s="29"/>
      <c r="C228" s="31"/>
      <c r="D228" s="18"/>
    </row>
    <row r="229" spans="2:4" x14ac:dyDescent="0.3">
      <c r="B229" s="29"/>
      <c r="C229" s="31"/>
      <c r="D229" s="18"/>
    </row>
    <row r="230" spans="2:4" x14ac:dyDescent="0.3">
      <c r="B230" s="33"/>
      <c r="C230" s="31"/>
      <c r="D230" s="18"/>
    </row>
    <row r="231" spans="2:4" x14ac:dyDescent="0.3">
      <c r="B231" s="29"/>
      <c r="C231" s="31"/>
      <c r="D231" s="18"/>
    </row>
    <row r="232" spans="2:4" x14ac:dyDescent="0.3">
      <c r="B232" s="29"/>
      <c r="C232" s="31"/>
      <c r="D232" s="18"/>
    </row>
    <row r="233" spans="2:4" x14ac:dyDescent="0.3">
      <c r="B233" s="33"/>
      <c r="C233" s="31"/>
      <c r="D233" s="18"/>
    </row>
    <row r="234" spans="2:4" x14ac:dyDescent="0.3">
      <c r="B234" s="29"/>
      <c r="C234" s="31"/>
      <c r="D234" s="18"/>
    </row>
    <row r="235" spans="2:4" x14ac:dyDescent="0.3">
      <c r="B235" s="29"/>
      <c r="C235" s="31"/>
      <c r="D235" s="18"/>
    </row>
    <row r="236" spans="2:4" x14ac:dyDescent="0.3">
      <c r="B236" s="33"/>
      <c r="C236" s="31"/>
      <c r="D236" s="18"/>
    </row>
    <row r="237" spans="2:4" x14ac:dyDescent="0.3">
      <c r="B237" s="29"/>
      <c r="C237" s="31"/>
      <c r="D237" s="18"/>
    </row>
    <row r="238" spans="2:4" x14ac:dyDescent="0.3">
      <c r="B238" s="29"/>
      <c r="C238" s="31"/>
      <c r="D238" s="18"/>
    </row>
    <row r="239" spans="2:4" x14ac:dyDescent="0.3">
      <c r="B239" s="33"/>
      <c r="C239" s="31"/>
      <c r="D239" s="18"/>
    </row>
    <row r="240" spans="2:4" x14ac:dyDescent="0.3">
      <c r="B240" s="29"/>
      <c r="C240" s="31"/>
      <c r="D240" s="18"/>
    </row>
    <row r="241" spans="2:4" x14ac:dyDescent="0.3">
      <c r="B241" s="29"/>
      <c r="C241" s="31"/>
      <c r="D241" s="18"/>
    </row>
    <row r="242" spans="2:4" x14ac:dyDescent="0.3">
      <c r="B242" s="33"/>
      <c r="C242" s="31"/>
      <c r="D242" s="18"/>
    </row>
    <row r="243" spans="2:4" x14ac:dyDescent="0.3">
      <c r="B243" s="29"/>
      <c r="C243" s="31"/>
      <c r="D243" s="18"/>
    </row>
    <row r="244" spans="2:4" x14ac:dyDescent="0.3">
      <c r="B244" s="29"/>
      <c r="C244" s="31"/>
      <c r="D244" s="18"/>
    </row>
    <row r="245" spans="2:4" x14ac:dyDescent="0.3">
      <c r="B245" s="33"/>
      <c r="C245" s="31"/>
      <c r="D245" s="18"/>
    </row>
    <row r="246" spans="2:4" x14ac:dyDescent="0.3">
      <c r="B246" s="29"/>
      <c r="C246" s="31"/>
      <c r="D246" s="18"/>
    </row>
    <row r="247" spans="2:4" x14ac:dyDescent="0.3">
      <c r="B247" s="29"/>
      <c r="C247" s="31"/>
      <c r="D247" s="18"/>
    </row>
    <row r="248" spans="2:4" x14ac:dyDescent="0.3">
      <c r="B248" s="33"/>
      <c r="C248" s="31"/>
      <c r="D248" s="18"/>
    </row>
    <row r="249" spans="2:4" x14ac:dyDescent="0.3">
      <c r="B249" s="29"/>
      <c r="C249" s="31"/>
      <c r="D249" s="18"/>
    </row>
    <row r="250" spans="2:4" x14ac:dyDescent="0.3">
      <c r="B250" s="29"/>
      <c r="C250" s="31"/>
      <c r="D250" s="18"/>
    </row>
    <row r="251" spans="2:4" x14ac:dyDescent="0.3">
      <c r="B251" s="33"/>
      <c r="C251" s="31"/>
      <c r="D251" s="18"/>
    </row>
    <row r="252" spans="2:4" x14ac:dyDescent="0.3">
      <c r="B252" s="29"/>
      <c r="C252" s="31"/>
      <c r="D252" s="18"/>
    </row>
    <row r="253" spans="2:4" x14ac:dyDescent="0.3">
      <c r="B253" s="29"/>
      <c r="C253" s="31"/>
      <c r="D253" s="18"/>
    </row>
    <row r="254" spans="2:4" x14ac:dyDescent="0.3">
      <c r="B254" s="33"/>
      <c r="C254" s="31"/>
      <c r="D254" s="18"/>
    </row>
    <row r="255" spans="2:4" x14ac:dyDescent="0.3">
      <c r="B255" s="29"/>
      <c r="C255" s="31"/>
      <c r="D255" s="18"/>
    </row>
    <row r="256" spans="2:4" x14ac:dyDescent="0.3">
      <c r="B256" s="29"/>
      <c r="C256" s="31"/>
      <c r="D256" s="18"/>
    </row>
    <row r="257" spans="2:4" x14ac:dyDescent="0.3">
      <c r="B257" s="33"/>
      <c r="C257" s="31"/>
      <c r="D257" s="18"/>
    </row>
    <row r="258" spans="2:4" x14ac:dyDescent="0.3">
      <c r="B258" s="29"/>
      <c r="C258" s="31"/>
      <c r="D258" s="18"/>
    </row>
    <row r="259" spans="2:4" x14ac:dyDescent="0.3">
      <c r="B259" s="29"/>
      <c r="C259" s="31"/>
      <c r="D259" s="18"/>
    </row>
    <row r="260" spans="2:4" x14ac:dyDescent="0.3">
      <c r="B260" s="33"/>
      <c r="C260" s="31"/>
      <c r="D260" s="18"/>
    </row>
    <row r="261" spans="2:4" x14ac:dyDescent="0.3">
      <c r="B261" s="29"/>
      <c r="C261" s="31"/>
      <c r="D261" s="18"/>
    </row>
    <row r="262" spans="2:4" x14ac:dyDescent="0.3">
      <c r="B262" s="29"/>
      <c r="C262" s="31"/>
      <c r="D262" s="18"/>
    </row>
    <row r="263" spans="2:4" x14ac:dyDescent="0.3">
      <c r="B263" s="33"/>
      <c r="C263" s="31"/>
      <c r="D263" s="18"/>
    </row>
    <row r="264" spans="2:4" x14ac:dyDescent="0.3">
      <c r="B264" s="29"/>
      <c r="C264" s="31"/>
      <c r="D264" s="18"/>
    </row>
    <row r="265" spans="2:4" x14ac:dyDescent="0.3">
      <c r="B265" s="29"/>
      <c r="C265" s="31"/>
      <c r="D265" s="18"/>
    </row>
    <row r="266" spans="2:4" x14ac:dyDescent="0.3">
      <c r="B266" s="33"/>
      <c r="C266" s="31"/>
      <c r="D266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5"/>
  <sheetViews>
    <sheetView workbookViewId="0">
      <selection activeCell="A18" sqref="A18"/>
    </sheetView>
  </sheetViews>
  <sheetFormatPr defaultRowHeight="14.4" x14ac:dyDescent="0.3"/>
  <cols>
    <col min="1" max="1" width="27.44140625" bestFit="1" customWidth="1"/>
    <col min="2" max="2" width="25.6640625" customWidth="1"/>
  </cols>
  <sheetData>
    <row r="1" spans="1:2" x14ac:dyDescent="0.3">
      <c r="A1" t="s">
        <v>7</v>
      </c>
    </row>
    <row r="2" spans="1:2" x14ac:dyDescent="0.3">
      <c r="A2" t="s">
        <v>43</v>
      </c>
      <c r="B2">
        <f>VLOOKUP('DOR Methodology'!D16,DropdownLists!A2:B6,2,FALSE)</f>
        <v>12</v>
      </c>
    </row>
    <row r="3" spans="1:2" x14ac:dyDescent="0.3">
      <c r="A3" t="s">
        <v>42</v>
      </c>
      <c r="B3" s="1">
        <f>IF(B2="ERROR",0,IF('DOR Methodology'!D14&gt;0,-PV('DOR Methodology'!G6/PVCalc!B2,'DOR Methodology'!D19,'DOR Methodology'!D17),0))</f>
        <v>0</v>
      </c>
    </row>
    <row r="5" spans="1:2" x14ac:dyDescent="0.3">
      <c r="A5" t="s">
        <v>47</v>
      </c>
    </row>
    <row r="6" spans="1:2" x14ac:dyDescent="0.3">
      <c r="A6" t="s">
        <v>48</v>
      </c>
      <c r="B6" s="4">
        <f>YEAR('DOR Methodology'!D24)-YEAR('DOR Methodology'!D5)</f>
        <v>-124</v>
      </c>
    </row>
    <row r="7" spans="1:2" x14ac:dyDescent="0.3">
      <c r="A7" t="s">
        <v>42</v>
      </c>
      <c r="B7" s="4">
        <f>IF('DOR Methodology'!D23&gt;0,'DOR Methodology'!D23/((1+'DOR Methodology'!G6)^PVCalc!B6),0)</f>
        <v>0</v>
      </c>
    </row>
    <row r="9" spans="1:2" x14ac:dyDescent="0.3">
      <c r="A9" t="s">
        <v>46</v>
      </c>
    </row>
    <row r="10" spans="1:2" x14ac:dyDescent="0.3">
      <c r="A10" t="s">
        <v>43</v>
      </c>
      <c r="B10">
        <f>VLOOKUP('DOR Methodology'!D30,DropdownLists!A2:B6,2,FALSE)</f>
        <v>2</v>
      </c>
    </row>
    <row r="11" spans="1:2" x14ac:dyDescent="0.3">
      <c r="A11" t="s">
        <v>42</v>
      </c>
      <c r="B11" s="1">
        <f>IF(B10="ERROR",0,IF('DOR Methodology'!D28&gt;0,-PV('DOR Methodology'!G6/PVCalc!B10,'DOR Methodology'!D33,'DOR Methodology'!D31),0))</f>
        <v>0</v>
      </c>
    </row>
    <row r="13" spans="1:2" x14ac:dyDescent="0.3">
      <c r="A13" t="s">
        <v>50</v>
      </c>
    </row>
    <row r="14" spans="1:2" x14ac:dyDescent="0.3">
      <c r="A14" t="s">
        <v>48</v>
      </c>
      <c r="B14" s="3">
        <f>YEAR('DOR Methodology'!D38)-YEAR('DOR Methodology'!D5)</f>
        <v>-124</v>
      </c>
    </row>
    <row r="15" spans="1:2" x14ac:dyDescent="0.3">
      <c r="A15" t="s">
        <v>42</v>
      </c>
      <c r="B15" s="4">
        <f>IF('DOR Methodology'!D37&gt;0,'DOR Methodology'!D37/((1+'DOR Methodology'!G6)^PVCalc!B14),0)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42"/>
  <sheetViews>
    <sheetView showFormulas="1" topLeftCell="D94" workbookViewId="0">
      <selection activeCell="J142" sqref="J142"/>
    </sheetView>
  </sheetViews>
  <sheetFormatPr defaultRowHeight="14.4" x14ac:dyDescent="0.3"/>
  <cols>
    <col min="1" max="1" width="13.33203125" bestFit="1" customWidth="1"/>
    <col min="4" max="4" width="20.109375" bestFit="1" customWidth="1"/>
    <col min="8" max="8" width="7.44140625" bestFit="1" customWidth="1"/>
  </cols>
  <sheetData>
    <row r="1" spans="1:10" x14ac:dyDescent="0.3">
      <c r="A1" t="s">
        <v>35</v>
      </c>
      <c r="D1" t="s">
        <v>36</v>
      </c>
      <c r="F1" t="s">
        <v>40</v>
      </c>
      <c r="H1" t="s">
        <v>41</v>
      </c>
    </row>
    <row r="2" spans="1:10" x14ac:dyDescent="0.3">
      <c r="A2" t="s">
        <v>29</v>
      </c>
      <c r="B2">
        <v>1</v>
      </c>
      <c r="D2" t="s">
        <v>37</v>
      </c>
      <c r="F2" t="s">
        <v>17</v>
      </c>
      <c r="H2" s="2">
        <v>42005</v>
      </c>
      <c r="J2" s="5"/>
    </row>
    <row r="3" spans="1:10" x14ac:dyDescent="0.3">
      <c r="A3" t="s">
        <v>31</v>
      </c>
      <c r="B3">
        <v>2</v>
      </c>
      <c r="D3" t="s">
        <v>39</v>
      </c>
      <c r="F3" t="s">
        <v>18</v>
      </c>
      <c r="H3" s="2">
        <v>42036</v>
      </c>
      <c r="J3" s="5"/>
    </row>
    <row r="4" spans="1:10" x14ac:dyDescent="0.3">
      <c r="A4" t="s">
        <v>32</v>
      </c>
      <c r="B4">
        <v>4</v>
      </c>
      <c r="D4" t="s">
        <v>38</v>
      </c>
      <c r="F4" t="s">
        <v>19</v>
      </c>
      <c r="H4" s="2">
        <v>42064</v>
      </c>
    </row>
    <row r="5" spans="1:10" x14ac:dyDescent="0.3">
      <c r="A5" t="s">
        <v>30</v>
      </c>
      <c r="B5">
        <v>12</v>
      </c>
      <c r="H5" s="2">
        <v>42095</v>
      </c>
    </row>
    <row r="6" spans="1:10" x14ac:dyDescent="0.3">
      <c r="A6" t="s">
        <v>33</v>
      </c>
      <c r="B6" t="s">
        <v>44</v>
      </c>
      <c r="H6" s="2">
        <v>42125</v>
      </c>
    </row>
    <row r="7" spans="1:10" x14ac:dyDescent="0.3">
      <c r="H7" s="2">
        <v>42156</v>
      </c>
    </row>
    <row r="8" spans="1:10" x14ac:dyDescent="0.3">
      <c r="H8" s="2">
        <v>42186</v>
      </c>
    </row>
    <row r="9" spans="1:10" x14ac:dyDescent="0.3">
      <c r="H9" s="2">
        <v>42217</v>
      </c>
    </row>
    <row r="10" spans="1:10" x14ac:dyDescent="0.3">
      <c r="H10" s="2">
        <v>42248</v>
      </c>
    </row>
    <row r="11" spans="1:10" x14ac:dyDescent="0.3">
      <c r="H11" s="2">
        <v>42278</v>
      </c>
    </row>
    <row r="12" spans="1:10" x14ac:dyDescent="0.3">
      <c r="H12" s="2">
        <v>42309</v>
      </c>
    </row>
    <row r="13" spans="1:10" x14ac:dyDescent="0.3">
      <c r="H13" s="2">
        <v>42339</v>
      </c>
    </row>
    <row r="14" spans="1:10" x14ac:dyDescent="0.3">
      <c r="H14" s="2">
        <v>42370</v>
      </c>
    </row>
    <row r="15" spans="1:10" x14ac:dyDescent="0.3">
      <c r="H15" s="2">
        <v>42401</v>
      </c>
    </row>
    <row r="16" spans="1:10" x14ac:dyDescent="0.3">
      <c r="H16" s="2">
        <v>42430</v>
      </c>
    </row>
    <row r="17" spans="8:8" x14ac:dyDescent="0.3">
      <c r="H17" s="2">
        <v>42461</v>
      </c>
    </row>
    <row r="18" spans="8:8" x14ac:dyDescent="0.3">
      <c r="H18" s="2">
        <v>42491</v>
      </c>
    </row>
    <row r="19" spans="8:8" x14ac:dyDescent="0.3">
      <c r="H19" s="2">
        <v>42522</v>
      </c>
    </row>
    <row r="20" spans="8:8" x14ac:dyDescent="0.3">
      <c r="H20" s="2">
        <v>42552</v>
      </c>
    </row>
    <row r="21" spans="8:8" x14ac:dyDescent="0.3">
      <c r="H21" s="2">
        <v>42583</v>
      </c>
    </row>
    <row r="22" spans="8:8" x14ac:dyDescent="0.3">
      <c r="H22" s="2">
        <v>42614</v>
      </c>
    </row>
    <row r="23" spans="8:8" x14ac:dyDescent="0.3">
      <c r="H23" s="2">
        <v>42644</v>
      </c>
    </row>
    <row r="24" spans="8:8" x14ac:dyDescent="0.3">
      <c r="H24" s="2">
        <v>42675</v>
      </c>
    </row>
    <row r="25" spans="8:8" x14ac:dyDescent="0.3">
      <c r="H25" s="2">
        <v>42705</v>
      </c>
    </row>
    <row r="26" spans="8:8" x14ac:dyDescent="0.3">
      <c r="H26" s="2">
        <v>42736</v>
      </c>
    </row>
    <row r="27" spans="8:8" x14ac:dyDescent="0.3">
      <c r="H27" s="2">
        <v>42767</v>
      </c>
    </row>
    <row r="28" spans="8:8" x14ac:dyDescent="0.3">
      <c r="H28" s="2">
        <v>42795</v>
      </c>
    </row>
    <row r="29" spans="8:8" x14ac:dyDescent="0.3">
      <c r="H29" s="2">
        <v>42826</v>
      </c>
    </row>
    <row r="30" spans="8:8" x14ac:dyDescent="0.3">
      <c r="H30" s="2">
        <v>42856</v>
      </c>
    </row>
    <row r="31" spans="8:8" x14ac:dyDescent="0.3">
      <c r="H31" s="2">
        <v>42887</v>
      </c>
    </row>
    <row r="32" spans="8:8" x14ac:dyDescent="0.3">
      <c r="H32" s="2">
        <v>42917</v>
      </c>
    </row>
    <row r="33" spans="8:8" x14ac:dyDescent="0.3">
      <c r="H33" s="2">
        <v>42948</v>
      </c>
    </row>
    <row r="34" spans="8:8" x14ac:dyDescent="0.3">
      <c r="H34" s="2">
        <v>42979</v>
      </c>
    </row>
    <row r="35" spans="8:8" x14ac:dyDescent="0.3">
      <c r="H35" s="2">
        <v>43009</v>
      </c>
    </row>
    <row r="36" spans="8:8" x14ac:dyDescent="0.3">
      <c r="H36" s="2">
        <v>43040</v>
      </c>
    </row>
    <row r="37" spans="8:8" x14ac:dyDescent="0.3">
      <c r="H37" s="2">
        <v>43070</v>
      </c>
    </row>
    <row r="38" spans="8:8" x14ac:dyDescent="0.3">
      <c r="H38" s="2">
        <v>43101</v>
      </c>
    </row>
    <row r="39" spans="8:8" x14ac:dyDescent="0.3">
      <c r="H39" s="2">
        <v>43132</v>
      </c>
    </row>
    <row r="40" spans="8:8" x14ac:dyDescent="0.3">
      <c r="H40" s="2">
        <v>43160</v>
      </c>
    </row>
    <row r="41" spans="8:8" x14ac:dyDescent="0.3">
      <c r="H41" s="2">
        <v>43191</v>
      </c>
    </row>
    <row r="42" spans="8:8" x14ac:dyDescent="0.3">
      <c r="H42" s="2">
        <v>43221</v>
      </c>
    </row>
    <row r="43" spans="8:8" x14ac:dyDescent="0.3">
      <c r="H43" s="2">
        <v>43252</v>
      </c>
    </row>
    <row r="44" spans="8:8" x14ac:dyDescent="0.3">
      <c r="H44" s="2">
        <v>43282</v>
      </c>
    </row>
    <row r="45" spans="8:8" x14ac:dyDescent="0.3">
      <c r="H45" s="2">
        <v>43313</v>
      </c>
    </row>
    <row r="46" spans="8:8" x14ac:dyDescent="0.3">
      <c r="H46" s="2">
        <v>43344</v>
      </c>
    </row>
    <row r="47" spans="8:8" x14ac:dyDescent="0.3">
      <c r="H47" s="2">
        <v>43374</v>
      </c>
    </row>
    <row r="48" spans="8:8" x14ac:dyDescent="0.3">
      <c r="H48" s="2">
        <v>43405</v>
      </c>
    </row>
    <row r="49" spans="8:8" x14ac:dyDescent="0.3">
      <c r="H49" s="2">
        <v>43435</v>
      </c>
    </row>
    <row r="50" spans="8:8" x14ac:dyDescent="0.3">
      <c r="H50" s="2">
        <v>43466</v>
      </c>
    </row>
    <row r="51" spans="8:8" x14ac:dyDescent="0.3">
      <c r="H51" s="2">
        <v>43497</v>
      </c>
    </row>
    <row r="52" spans="8:8" x14ac:dyDescent="0.3">
      <c r="H52" s="2">
        <v>43525</v>
      </c>
    </row>
    <row r="53" spans="8:8" x14ac:dyDescent="0.3">
      <c r="H53" s="2">
        <v>43556</v>
      </c>
    </row>
    <row r="54" spans="8:8" x14ac:dyDescent="0.3">
      <c r="H54" s="2">
        <v>43586</v>
      </c>
    </row>
    <row r="55" spans="8:8" x14ac:dyDescent="0.3">
      <c r="H55" s="2">
        <v>43617</v>
      </c>
    </row>
    <row r="56" spans="8:8" x14ac:dyDescent="0.3">
      <c r="H56" s="2">
        <v>43647</v>
      </c>
    </row>
    <row r="57" spans="8:8" x14ac:dyDescent="0.3">
      <c r="H57" s="2">
        <v>43678</v>
      </c>
    </row>
    <row r="58" spans="8:8" x14ac:dyDescent="0.3">
      <c r="H58" s="2">
        <v>43709</v>
      </c>
    </row>
    <row r="59" spans="8:8" x14ac:dyDescent="0.3">
      <c r="H59" s="2">
        <v>43739</v>
      </c>
    </row>
    <row r="60" spans="8:8" x14ac:dyDescent="0.3">
      <c r="H60" s="2">
        <v>43770</v>
      </c>
    </row>
    <row r="61" spans="8:8" x14ac:dyDescent="0.3">
      <c r="H61" s="2">
        <v>43800</v>
      </c>
    </row>
    <row r="62" spans="8:8" x14ac:dyDescent="0.3">
      <c r="H62" s="2">
        <v>43831</v>
      </c>
    </row>
    <row r="63" spans="8:8" x14ac:dyDescent="0.3">
      <c r="H63" s="2">
        <v>43862</v>
      </c>
    </row>
    <row r="64" spans="8:8" x14ac:dyDescent="0.3">
      <c r="H64" s="2">
        <v>43891</v>
      </c>
    </row>
    <row r="65" spans="8:8" x14ac:dyDescent="0.3">
      <c r="H65" s="2">
        <v>43922</v>
      </c>
    </row>
    <row r="66" spans="8:8" x14ac:dyDescent="0.3">
      <c r="H66" s="2">
        <v>43952</v>
      </c>
    </row>
    <row r="67" spans="8:8" x14ac:dyDescent="0.3">
      <c r="H67" s="2">
        <v>43983</v>
      </c>
    </row>
    <row r="68" spans="8:8" x14ac:dyDescent="0.3">
      <c r="H68" s="2">
        <v>44013</v>
      </c>
    </row>
    <row r="69" spans="8:8" x14ac:dyDescent="0.3">
      <c r="H69" s="2">
        <v>44044</v>
      </c>
    </row>
    <row r="70" spans="8:8" x14ac:dyDescent="0.3">
      <c r="H70" s="2">
        <v>44075</v>
      </c>
    </row>
    <row r="71" spans="8:8" x14ac:dyDescent="0.3">
      <c r="H71" s="2">
        <v>44105</v>
      </c>
    </row>
    <row r="72" spans="8:8" x14ac:dyDescent="0.3">
      <c r="H72" s="2">
        <v>44136</v>
      </c>
    </row>
    <row r="73" spans="8:8" x14ac:dyDescent="0.3">
      <c r="H73" s="2">
        <v>44166</v>
      </c>
    </row>
    <row r="74" spans="8:8" x14ac:dyDescent="0.3">
      <c r="H74" s="2">
        <v>44197</v>
      </c>
    </row>
    <row r="75" spans="8:8" x14ac:dyDescent="0.3">
      <c r="H75" s="2">
        <v>44228</v>
      </c>
    </row>
    <row r="76" spans="8:8" x14ac:dyDescent="0.3">
      <c r="H76" s="2">
        <v>44256</v>
      </c>
    </row>
    <row r="77" spans="8:8" x14ac:dyDescent="0.3">
      <c r="H77" s="2">
        <v>44287</v>
      </c>
    </row>
    <row r="78" spans="8:8" x14ac:dyDescent="0.3">
      <c r="H78" s="2">
        <v>44317</v>
      </c>
    </row>
    <row r="79" spans="8:8" x14ac:dyDescent="0.3">
      <c r="H79" s="2">
        <v>44348</v>
      </c>
    </row>
    <row r="80" spans="8:8" x14ac:dyDescent="0.3">
      <c r="H80" s="2">
        <v>44378</v>
      </c>
    </row>
    <row r="81" spans="8:9" x14ac:dyDescent="0.3">
      <c r="H81" s="2">
        <v>44409</v>
      </c>
    </row>
    <row r="82" spans="8:9" x14ac:dyDescent="0.3">
      <c r="H82" s="2">
        <v>44440</v>
      </c>
    </row>
    <row r="83" spans="8:9" x14ac:dyDescent="0.3">
      <c r="H83" s="37">
        <v>44470</v>
      </c>
      <c r="I83" s="38"/>
    </row>
    <row r="84" spans="8:9" x14ac:dyDescent="0.3">
      <c r="H84" s="2">
        <v>44501</v>
      </c>
    </row>
    <row r="85" spans="8:9" x14ac:dyDescent="0.3">
      <c r="H85" s="2">
        <v>44531</v>
      </c>
    </row>
    <row r="86" spans="8:9" x14ac:dyDescent="0.3">
      <c r="H86" s="2">
        <v>44562</v>
      </c>
    </row>
    <row r="87" spans="8:9" x14ac:dyDescent="0.3">
      <c r="H87" s="2">
        <v>44593</v>
      </c>
    </row>
    <row r="88" spans="8:9" x14ac:dyDescent="0.3">
      <c r="H88" s="2">
        <v>44621</v>
      </c>
    </row>
    <row r="89" spans="8:9" x14ac:dyDescent="0.3">
      <c r="H89" s="2">
        <v>44652</v>
      </c>
    </row>
    <row r="90" spans="8:9" x14ac:dyDescent="0.3">
      <c r="H90" s="2">
        <v>44682</v>
      </c>
    </row>
    <row r="91" spans="8:9" x14ac:dyDescent="0.3">
      <c r="H91" s="2">
        <v>44713</v>
      </c>
    </row>
    <row r="92" spans="8:9" x14ac:dyDescent="0.3">
      <c r="H92" s="2">
        <v>44743</v>
      </c>
    </row>
    <row r="93" spans="8:9" x14ac:dyDescent="0.3">
      <c r="H93" s="2">
        <v>44774</v>
      </c>
    </row>
    <row r="94" spans="8:9" x14ac:dyDescent="0.3">
      <c r="H94" s="2">
        <v>44805</v>
      </c>
    </row>
    <row r="95" spans="8:9" x14ac:dyDescent="0.3">
      <c r="H95" s="2">
        <v>44835</v>
      </c>
    </row>
    <row r="96" spans="8:9" x14ac:dyDescent="0.3">
      <c r="H96" s="2">
        <v>44866</v>
      </c>
    </row>
    <row r="97" spans="8:8" x14ac:dyDescent="0.3">
      <c r="H97" s="2">
        <v>44896</v>
      </c>
    </row>
    <row r="98" spans="8:8" x14ac:dyDescent="0.3">
      <c r="H98" s="2">
        <v>44927</v>
      </c>
    </row>
    <row r="99" spans="8:8" x14ac:dyDescent="0.3">
      <c r="H99" s="2">
        <v>44958</v>
      </c>
    </row>
    <row r="100" spans="8:8" x14ac:dyDescent="0.3">
      <c r="H100" s="2">
        <v>44986</v>
      </c>
    </row>
    <row r="101" spans="8:8" x14ac:dyDescent="0.3">
      <c r="H101" s="2">
        <v>45017</v>
      </c>
    </row>
    <row r="102" spans="8:8" x14ac:dyDescent="0.3">
      <c r="H102" s="2">
        <v>45047</v>
      </c>
    </row>
    <row r="103" spans="8:8" x14ac:dyDescent="0.3">
      <c r="H103" s="2">
        <v>45078</v>
      </c>
    </row>
    <row r="104" spans="8:8" x14ac:dyDescent="0.3">
      <c r="H104" s="2">
        <v>45108</v>
      </c>
    </row>
    <row r="105" spans="8:8" x14ac:dyDescent="0.3">
      <c r="H105" s="2">
        <v>45139</v>
      </c>
    </row>
    <row r="106" spans="8:8" x14ac:dyDescent="0.3">
      <c r="H106" s="2">
        <v>45170</v>
      </c>
    </row>
    <row r="107" spans="8:8" x14ac:dyDescent="0.3">
      <c r="H107" s="2">
        <v>45200</v>
      </c>
    </row>
    <row r="108" spans="8:8" x14ac:dyDescent="0.3">
      <c r="H108" s="2">
        <v>45231</v>
      </c>
    </row>
    <row r="109" spans="8:8" x14ac:dyDescent="0.3">
      <c r="H109" s="2">
        <v>45261</v>
      </c>
    </row>
    <row r="110" spans="8:8" x14ac:dyDescent="0.3">
      <c r="H110" s="2">
        <v>45292</v>
      </c>
    </row>
    <row r="111" spans="8:8" x14ac:dyDescent="0.3">
      <c r="H111" s="2">
        <v>45323</v>
      </c>
    </row>
    <row r="112" spans="8:8" x14ac:dyDescent="0.3">
      <c r="H112" s="2">
        <v>45352</v>
      </c>
    </row>
    <row r="113" spans="8:8" x14ac:dyDescent="0.3">
      <c r="H113" s="2">
        <v>45383</v>
      </c>
    </row>
    <row r="114" spans="8:8" x14ac:dyDescent="0.3">
      <c r="H114" s="2">
        <v>45413</v>
      </c>
    </row>
    <row r="115" spans="8:8" x14ac:dyDescent="0.3">
      <c r="H115" s="2">
        <v>45444</v>
      </c>
    </row>
    <row r="116" spans="8:8" x14ac:dyDescent="0.3">
      <c r="H116" s="2">
        <v>45474</v>
      </c>
    </row>
    <row r="117" spans="8:8" x14ac:dyDescent="0.3">
      <c r="H117" s="2">
        <v>45505</v>
      </c>
    </row>
    <row r="118" spans="8:8" x14ac:dyDescent="0.3">
      <c r="H118" s="2">
        <v>45536</v>
      </c>
    </row>
    <row r="119" spans="8:8" x14ac:dyDescent="0.3">
      <c r="H119" s="2">
        <v>45566</v>
      </c>
    </row>
    <row r="120" spans="8:8" x14ac:dyDescent="0.3">
      <c r="H120" s="2">
        <v>45597</v>
      </c>
    </row>
    <row r="121" spans="8:8" x14ac:dyDescent="0.3">
      <c r="H121" s="2">
        <v>45627</v>
      </c>
    </row>
    <row r="122" spans="8:8" x14ac:dyDescent="0.3">
      <c r="H122" s="2">
        <v>45658</v>
      </c>
    </row>
    <row r="123" spans="8:8" x14ac:dyDescent="0.3">
      <c r="H123" s="2">
        <v>45689</v>
      </c>
    </row>
    <row r="124" spans="8:8" x14ac:dyDescent="0.3">
      <c r="H124" s="2">
        <v>45717</v>
      </c>
    </row>
    <row r="125" spans="8:8" x14ac:dyDescent="0.3">
      <c r="H125" s="2">
        <v>45748</v>
      </c>
    </row>
    <row r="126" spans="8:8" x14ac:dyDescent="0.3">
      <c r="H126" s="2">
        <v>45778</v>
      </c>
    </row>
    <row r="127" spans="8:8" x14ac:dyDescent="0.3">
      <c r="H127" s="2">
        <v>45809</v>
      </c>
    </row>
    <row r="128" spans="8:8" x14ac:dyDescent="0.3">
      <c r="H128" s="2">
        <v>45839</v>
      </c>
    </row>
    <row r="129" spans="8:10" x14ac:dyDescent="0.3">
      <c r="H129" s="2">
        <v>45870</v>
      </c>
    </row>
    <row r="130" spans="8:10" x14ac:dyDescent="0.3">
      <c r="H130" s="2">
        <v>45901</v>
      </c>
    </row>
    <row r="131" spans="8:10" x14ac:dyDescent="0.3">
      <c r="H131" s="2">
        <v>45931</v>
      </c>
    </row>
    <row r="132" spans="8:10" x14ac:dyDescent="0.3">
      <c r="H132" s="2">
        <v>45962</v>
      </c>
    </row>
    <row r="133" spans="8:10" x14ac:dyDescent="0.3">
      <c r="H133" s="2">
        <v>45992</v>
      </c>
    </row>
    <row r="134" spans="8:10" x14ac:dyDescent="0.3">
      <c r="H134" s="2">
        <v>46023</v>
      </c>
    </row>
    <row r="135" spans="8:10" x14ac:dyDescent="0.3">
      <c r="H135" s="2">
        <v>46054</v>
      </c>
    </row>
    <row r="136" spans="8:10" x14ac:dyDescent="0.3">
      <c r="H136" s="2">
        <v>46082</v>
      </c>
    </row>
    <row r="137" spans="8:10" x14ac:dyDescent="0.3">
      <c r="H137" s="2">
        <v>46113</v>
      </c>
    </row>
    <row r="138" spans="8:10" x14ac:dyDescent="0.3">
      <c r="H138" s="2">
        <v>46143</v>
      </c>
    </row>
    <row r="139" spans="8:10" x14ac:dyDescent="0.3">
      <c r="H139" s="2">
        <v>46174</v>
      </c>
    </row>
    <row r="140" spans="8:10" x14ac:dyDescent="0.3">
      <c r="H140" s="2">
        <v>46204</v>
      </c>
    </row>
    <row r="141" spans="8:10" x14ac:dyDescent="0.3">
      <c r="H141" s="2">
        <v>46235</v>
      </c>
    </row>
    <row r="142" spans="8:10" x14ac:dyDescent="0.3">
      <c r="H142" s="2">
        <v>46266</v>
      </c>
      <c r="I142" s="48"/>
      <c r="J14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DOR Methodology</vt:lpstr>
      <vt:lpstr>MarketRates</vt:lpstr>
      <vt:lpstr>PVCalc</vt:lpstr>
      <vt:lpstr>DropdownLists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Mills-Lemire, Denise (MDOR)</cp:lastModifiedBy>
  <dcterms:created xsi:type="dcterms:W3CDTF">2016-04-28T21:43:30Z</dcterms:created>
  <dcterms:modified xsi:type="dcterms:W3CDTF">2024-09-26T20:17:14Z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