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G:\CorpTax\Private\Policy\zz - Dara\Website Updates\2023\"/>
    </mc:Choice>
  </mc:AlternateContent>
  <xr:revisionPtr revIDLastSave="0" documentId="13_ncr:1_{945B13DC-8EFF-41D5-88C7-1B44C316C17D}" xr6:coauthVersionLast="47" xr6:coauthVersionMax="47" xr10:uidLastSave="{00000000-0000-0000-0000-000000000000}"/>
  <bookViews>
    <workbookView xWindow="28680" yWindow="-120" windowWidth="29040" windowHeight="16440" activeTab="1" xr2:uid="{00000000-000D-0000-FFFF-FFFF00000000}"/>
  </bookViews>
  <sheets>
    <sheet name="Instructions" sheetId="2" r:id="rId1"/>
    <sheet name="Calculation Tool" sheetId="1" r:id="rId2"/>
  </sheets>
  <definedNames>
    <definedName name="_xlnm.Print_Area" localSheetId="1">'Calculation Tool'!$A$1:$I$77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5" i="1"/>
  <c r="G38" i="1" l="1"/>
  <c r="G39" i="1" s="1"/>
  <c r="G68" i="1"/>
  <c r="I68" i="1"/>
  <c r="I65" i="1"/>
  <c r="G69" i="1" s="1"/>
  <c r="G71" i="1" s="1"/>
  <c r="G36" i="1"/>
  <c r="I27" i="1"/>
  <c r="I23" i="1"/>
  <c r="J7" i="1"/>
  <c r="D10" i="1" s="1"/>
  <c r="G40" i="1" l="1"/>
  <c r="I28" i="1"/>
  <c r="K15" i="1" s="1"/>
  <c r="I69" i="1"/>
  <c r="I71" i="1" s="1"/>
  <c r="I72" i="1" s="1"/>
  <c r="I53" i="1" s="1"/>
  <c r="K19" i="1" l="1"/>
  <c r="K16" i="1"/>
  <c r="K18" i="1"/>
  <c r="K17" i="1"/>
  <c r="I29" i="1" l="1"/>
  <c r="I30" i="1" s="1"/>
  <c r="I44" i="1" s="1"/>
  <c r="I51" i="1" l="1"/>
  <c r="I55" i="1" s="1"/>
  <c r="I57" i="1"/>
</calcChain>
</file>

<file path=xl/sharedStrings.xml><?xml version="1.0" encoding="utf-8"?>
<sst xmlns="http://schemas.openxmlformats.org/spreadsheetml/2006/main" count="120" uniqueCount="106">
  <si>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</si>
  <si>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</si>
  <si>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</si>
  <si>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</si>
  <si>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</si>
  <si>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</si>
  <si>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</si>
  <si>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</si>
  <si>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</si>
  <si>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</si>
  <si>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</si>
  <si>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</si>
  <si>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</si>
  <si>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</si>
  <si>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</si>
  <si>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</si>
  <si>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</si>
  <si>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</si>
  <si>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</si>
  <si>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</si>
  <si>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</si>
  <si>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</si>
  <si>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</si>
  <si>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</si>
  <si>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</si>
  <si>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</si>
  <si>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</si>
  <si>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</si>
  <si>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</si>
  <si>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</si>
  <si>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t>Subtract line 8 from line 5. This is your Minnesota taxable estate.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</si>
  <si>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</si>
  <si>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</si>
  <si>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</si>
  <si>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</si>
  <si>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</si>
  <si>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</si>
  <si>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</si>
  <si>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</si>
  <si>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</si>
  <si>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</si>
  <si>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</si>
  <si>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</si>
  <si>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</si>
  <si>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</si>
  <si>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</si>
  <si>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</si>
  <si>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</si>
  <si>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</si>
  <si>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</si>
  <si>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</si>
  <si>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</si>
  <si>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</si>
  <si>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</si>
  <si>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</si>
  <si>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</si>
  <si>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</si>
  <si>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</si>
  <si>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</si>
  <si>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</si>
  <si>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</si>
  <si>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</si>
  <si>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</si>
  <si>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</si>
  <si>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</si>
  <si>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</si>
  <si>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</si>
  <si>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</si>
  <si>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</si>
  <si>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</si>
  <si>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</si>
  <si>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</si>
  <si>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</si>
  <si>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</si>
  <si>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</si>
  <si>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</si>
  <si>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</si>
  <si>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</si>
  <si>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</si>
  <si>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</si>
  <si>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</si>
  <si>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</si>
  <si>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</si>
  <si>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</si>
  <si>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</si>
  <si>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</si>
  <si>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</si>
  <si>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</si>
  <si>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</si>
  <si>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</si>
  <si>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</si>
  <si>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</si>
  <si>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</si>
  <si>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</si>
  <si>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t>**IMPORTANT - WORKSHEET B MUST BE COMPLETED ON ALL CALCULATIONS**</t>
  </si>
  <si>
    <t>$0 - $7,100,000</t>
  </si>
  <si>
    <t>on page 1. Round the ratio to five decimals and enter the amount on Line 11 on page 1 of</t>
  </si>
  <si>
    <r>
      <t xml:space="preserve">Multiply line 10 by the amount on </t>
    </r>
    <r>
      <rPr>
        <b/>
        <i/>
        <sz val="10"/>
        <rFont val="Arial"/>
        <family val="2"/>
      </rPr>
      <t>Worksheet B</t>
    </r>
    <r>
      <rPr>
        <sz val="10"/>
        <rFont val="Arial"/>
        <family val="2"/>
      </rPr>
      <t>, Step 7</t>
    </r>
  </si>
  <si>
    <r>
      <t xml:space="preserve">Qualified small business or farm property deductions </t>
    </r>
    <r>
      <rPr>
        <i/>
        <sz val="10"/>
        <rFont val="Arial"/>
        <family val="2"/>
      </rPr>
      <t>(from M706Q, Part 7, Line 8)</t>
    </r>
  </si>
  <si>
    <r>
      <t xml:space="preserve">Minnesota-Only QTIP property </t>
    </r>
    <r>
      <rPr>
        <i/>
        <sz val="10"/>
        <rFont val="Arial"/>
        <family val="2"/>
      </rPr>
      <t xml:space="preserve">(from M706 page 3,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</si>
  <si>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Minnesota Tax Calculator for Date of Death in 2023</t>
  </si>
  <si>
    <t>Year: 2023</t>
  </si>
  <si>
    <t>Year: 2024</t>
  </si>
  <si>
    <t>Multiply line 9 by the appropriate rate from the tax rate table in the instructions</t>
  </si>
  <si>
    <t>Minnesota estate tax exclusion</t>
  </si>
  <si>
    <r>
      <t xml:space="preserve">4  Federal </t>
    </r>
    <r>
      <rPr>
        <sz val="10"/>
        <rFont val="Arial"/>
        <family val="2"/>
      </rPr>
      <t>gross estate (Federal Form 706, line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</si>
</sst>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s>
  <fonts count="29"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10">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10">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7" fontId="12" fillId="0" borderId="0" xfId="0" applyNumberFormat="1" applyFont="1" applyFill="1" applyBorder="1" applyAlignment="1" applyProtection="1">
      <alignment horizontal="right"/>
    </xf>
    <xf numFmtId="166" fontId="12" fillId="0" borderId="0" xfId="0" applyNumberFormat="1"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167" fontId="12" fillId="0" borderId="8" xfId="0" applyNumberFormat="1" applyFont="1" applyFill="1" applyBorder="1" applyAlignment="1" applyProtection="1">
      <alignment horizontal="left"/>
    </xf>
    <xf numFmtId="9" fontId="12" fillId="0" borderId="0" xfId="2" applyFont="1" applyFill="1" applyBorder="1" applyAlignment="1" applyProtection="1">
      <alignment horizontal="right"/>
    </xf>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1" sqref="A31"/>
    </sheetView>
  </sheetViews>
  <sheetFormatPr defaultRowHeight="13.2" x14ac:dyDescent="0.25"/>
  <cols>
    <col min="1" max="1" width="93.44140625" customWidth="1"/>
  </cols>
  <sheetData>
    <row r="1" spans="1:1" ht="17.399999999999999" x14ac:dyDescent="0.3">
      <c r="A1" s="5"/>
    </row>
    <row r="2" spans="1:1" ht="17.399999999999999" x14ac:dyDescent="0.3">
      <c r="A2" s="5" t="s">
        <v>55</v>
      </c>
    </row>
    <row r="3" spans="1:1" ht="13.8" x14ac:dyDescent="0.25">
      <c r="A3" s="6" t="s">
        <v>56</v>
      </c>
    </row>
    <row r="4" spans="1:1" ht="13.8" x14ac:dyDescent="0.25">
      <c r="A4" s="9" t="s">
        <v>57</v>
      </c>
    </row>
    <row r="5" spans="1:1" ht="13.8" x14ac:dyDescent="0.25">
      <c r="A5" s="7" t="s">
        <v>58</v>
      </c>
    </row>
    <row r="6" spans="1:1" ht="13.8" x14ac:dyDescent="0.25">
      <c r="A6" s="9" t="s">
        <v>59</v>
      </c>
    </row>
    <row r="7" spans="1:1" ht="13.8" x14ac:dyDescent="0.25">
      <c r="A7" s="7" t="s">
        <v>60</v>
      </c>
    </row>
    <row r="8" spans="1:1" ht="13.8" x14ac:dyDescent="0.25">
      <c r="A8" s="9" t="s">
        <v>61</v>
      </c>
    </row>
    <row r="9" spans="1:1" ht="13.8" x14ac:dyDescent="0.25">
      <c r="A9" s="7" t="s">
        <v>62</v>
      </c>
    </row>
    <row r="10" spans="1:1" ht="13.8" x14ac:dyDescent="0.25">
      <c r="A10" s="7" t="s">
        <v>63</v>
      </c>
    </row>
    <row r="11" spans="1:1" ht="15.6" hidden="1" x14ac:dyDescent="0.3">
      <c r="A11" s="8"/>
    </row>
    <row r="12" spans="1:1" s="11" customFormat="1" hidden="1" x14ac:dyDescent="0.25">
      <c r="A12" s="10"/>
    </row>
    <row r="14" spans="1:1" s="12" customFormat="1" x14ac:dyDescent="0.25"/>
    <row r="15" spans="1:1" s="12" customFormat="1" x14ac:dyDescent="0.25"/>
    <row r="16" spans="1:1" s="12" customFormat="1" ht="17.399999999999999" x14ac:dyDescent="0.3">
      <c r="A16" s="5" t="s">
        <v>38</v>
      </c>
    </row>
    <row r="17" spans="1:1" ht="13.8" x14ac:dyDescent="0.25">
      <c r="A17" s="9" t="s">
        <v>64</v>
      </c>
    </row>
    <row r="18" spans="1:1" ht="13.8" x14ac:dyDescent="0.25">
      <c r="A18" s="9" t="s">
        <v>65</v>
      </c>
    </row>
    <row r="19" spans="1:1" ht="13.8" x14ac:dyDescent="0.25">
      <c r="A19" s="9" t="s">
        <v>66</v>
      </c>
    </row>
    <row r="20" spans="1:1" ht="13.8" x14ac:dyDescent="0.25">
      <c r="A20" s="9" t="s">
        <v>67</v>
      </c>
    </row>
    <row r="21" spans="1:1" s="12" customFormat="1" ht="13.8" x14ac:dyDescent="0.25">
      <c r="A21" s="9" t="s">
        <v>68</v>
      </c>
    </row>
    <row r="22" spans="1:1" s="12" customFormat="1" ht="13.8" x14ac:dyDescent="0.25">
      <c r="A22" s="7" t="s">
        <v>69</v>
      </c>
    </row>
    <row r="23" spans="1:1" s="12" customFormat="1" ht="15" customHeight="1" x14ac:dyDescent="0.25">
      <c r="A23" s="7" t="s">
        <v>70</v>
      </c>
    </row>
    <row r="24" spans="1:1" s="12" customFormat="1" ht="15.75" customHeight="1" x14ac:dyDescent="0.25">
      <c r="A24" s="7" t="s">
        <v>71</v>
      </c>
    </row>
    <row r="25" spans="1:1" s="12" customFormat="1" ht="15.75" customHeight="1" x14ac:dyDescent="0.25">
      <c r="A25" s="7" t="s">
        <v>72</v>
      </c>
    </row>
    <row r="26" spans="1:1" s="12" customFormat="1" ht="10.5" customHeight="1" x14ac:dyDescent="0.25">
      <c r="A26" s="7"/>
    </row>
    <row r="27" spans="1:1" s="12" customFormat="1" ht="15.75" customHeight="1" x14ac:dyDescent="0.25">
      <c r="A27" s="7" t="s">
        <v>73</v>
      </c>
    </row>
    <row r="28" spans="1:1" s="12" customFormat="1" ht="13.8" x14ac:dyDescent="0.25">
      <c r="A28" s="7" t="s">
        <v>74</v>
      </c>
    </row>
    <row r="29" spans="1:1" ht="13.8" x14ac:dyDescent="0.25">
      <c r="A29" s="87" t="s">
        <v>75</v>
      </c>
    </row>
    <row r="30" spans="1:1" ht="13.8" x14ac:dyDescent="0.25">
      <c r="A30" s="87" t="s">
        <v>76</v>
      </c>
    </row>
    <row r="31" spans="1:1" ht="13.8" x14ac:dyDescent="0.25">
      <c r="A31" s="87" t="s">
        <v>77</v>
      </c>
    </row>
    <row r="32" spans="1:1" ht="10.5" customHeight="1" x14ac:dyDescent="0.25">
      <c r="A32" s="87"/>
    </row>
    <row r="33" spans="1:1" ht="13.8" x14ac:dyDescent="0.25">
      <c r="A33" s="9" t="s">
        <v>78</v>
      </c>
    </row>
    <row r="34" spans="1:1" ht="13.8" x14ac:dyDescent="0.25">
      <c r="A34" s="9" t="s">
        <v>79</v>
      </c>
    </row>
    <row r="35" spans="1:1" ht="13.8" x14ac:dyDescent="0.25">
      <c r="A35" s="9" t="s">
        <v>96</v>
      </c>
    </row>
    <row r="36" spans="1:1" ht="13.8" x14ac:dyDescent="0.25">
      <c r="A36" s="9" t="s">
        <v>80</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
  <sheetViews>
    <sheetView tabSelected="1" view="pageLayout" topLeftCell="A2" zoomScale="90" zoomScaleNormal="100" zoomScalePageLayoutView="90" workbookViewId="0">
      <selection activeCell="F2" sqref="F2"/>
    </sheetView>
  </sheetViews>
  <sheetFormatPr defaultColWidth="11" defaultRowHeight="13.2" x14ac:dyDescent="0.25"/>
  <cols>
    <col min="1" max="2" width="11" style="15" customWidth="1"/>
    <col min="3" max="3" width="24" style="15" customWidth="1"/>
    <col min="4" max="4" width="5.6640625" style="15" customWidth="1"/>
    <col min="5" max="5" width="8.5546875" style="15" customWidth="1"/>
    <col min="6" max="6" width="7.109375" style="15" customWidth="1"/>
    <col min="7" max="7" width="14" style="15" customWidth="1"/>
    <col min="8" max="8" width="3.33203125" style="15" customWidth="1"/>
    <col min="9" max="9" width="17" style="15" customWidth="1"/>
    <col min="10" max="10" width="22.5546875" customWidth="1"/>
    <col min="11" max="11" width="20.88671875" customWidth="1"/>
    <col min="12" max="12" width="21.44140625" customWidth="1"/>
    <col min="13" max="13" width="23.44140625" customWidth="1"/>
  </cols>
  <sheetData>
    <row r="1" spans="1:13" s="13" customFormat="1" ht="24" customHeight="1" x14ac:dyDescent="0.35">
      <c r="A1" s="14" t="s">
        <v>100</v>
      </c>
      <c r="B1" s="14"/>
      <c r="C1" s="14"/>
      <c r="D1" s="14"/>
      <c r="E1" s="14"/>
      <c r="F1" s="14"/>
      <c r="G1" s="14"/>
      <c r="J1" s="14" t="s">
        <v>5</v>
      </c>
    </row>
    <row r="2" spans="1:13" s="13" customFormat="1" ht="17.25" customHeight="1" x14ac:dyDescent="0.35">
      <c r="C2" s="14"/>
      <c r="D2" s="14"/>
      <c r="E2" s="17" t="s">
        <v>4</v>
      </c>
      <c r="F2" s="24"/>
      <c r="H2" s="14"/>
      <c r="I2" s="14"/>
      <c r="J2" s="14"/>
    </row>
    <row r="3" spans="1:13" s="13" customFormat="1" ht="17.25" customHeight="1" x14ac:dyDescent="0.35">
      <c r="A3" s="46" t="s">
        <v>10</v>
      </c>
      <c r="C3" s="14"/>
      <c r="D3" s="14"/>
      <c r="E3" s="17"/>
      <c r="F3" s="39"/>
      <c r="H3" s="14"/>
      <c r="I3" s="14"/>
      <c r="J3" s="14"/>
    </row>
    <row r="4" spans="1:13" s="13" customFormat="1" ht="17.25" customHeight="1" x14ac:dyDescent="0.35">
      <c r="A4" s="36" t="s">
        <v>12</v>
      </c>
      <c r="B4" s="35" t="s">
        <v>18</v>
      </c>
      <c r="C4" s="14"/>
      <c r="D4" s="14"/>
      <c r="E4" s="17"/>
      <c r="F4" s="39"/>
      <c r="H4" s="28" t="s">
        <v>12</v>
      </c>
      <c r="I4" s="45"/>
      <c r="J4" s="38" t="s">
        <v>15</v>
      </c>
    </row>
    <row r="5" spans="1:13" s="13" customFormat="1" ht="17.25" customHeight="1" x14ac:dyDescent="0.35">
      <c r="A5" s="36"/>
      <c r="B5" s="35"/>
      <c r="C5" s="14"/>
      <c r="D5" s="14"/>
      <c r="E5" s="17"/>
      <c r="F5" s="39"/>
      <c r="H5" s="28"/>
      <c r="I5" s="41"/>
      <c r="J5" s="75">
        <f>IF(I6&gt;3000000,1,0)</f>
        <v>0</v>
      </c>
    </row>
    <row r="6" spans="1:13" s="35" customFormat="1" ht="17.25" customHeight="1" x14ac:dyDescent="0.25">
      <c r="A6" s="36" t="s">
        <v>13</v>
      </c>
      <c r="B6" s="35" t="s">
        <v>11</v>
      </c>
      <c r="C6" s="18"/>
      <c r="D6" s="18"/>
      <c r="E6" s="17"/>
      <c r="F6" s="39"/>
      <c r="H6" s="28" t="s">
        <v>13</v>
      </c>
      <c r="I6" s="29"/>
      <c r="J6" s="75">
        <f>IF((I6+I7)&gt;3000000,1,0)</f>
        <v>0</v>
      </c>
    </row>
    <row r="7" spans="1:13" s="35" customFormat="1" ht="17.25" customHeight="1" x14ac:dyDescent="0.25">
      <c r="A7" s="36" t="s">
        <v>14</v>
      </c>
      <c r="B7" s="35" t="s">
        <v>19</v>
      </c>
      <c r="C7" s="18"/>
      <c r="D7" s="18"/>
      <c r="E7" s="17"/>
      <c r="F7" s="39"/>
      <c r="H7" s="28" t="s">
        <v>14</v>
      </c>
      <c r="I7" s="29"/>
      <c r="J7" s="75">
        <f>IF(I4=1,1,0)</f>
        <v>0</v>
      </c>
    </row>
    <row r="8" spans="1:13" s="35" customFormat="1" ht="17.25" customHeight="1" x14ac:dyDescent="0.25">
      <c r="A8" s="36"/>
      <c r="B8" s="35" t="s">
        <v>22</v>
      </c>
      <c r="C8" s="18"/>
      <c r="D8" s="18"/>
      <c r="E8" s="17"/>
      <c r="F8" s="39"/>
      <c r="H8" s="28"/>
      <c r="I8" s="18" t="s">
        <v>82</v>
      </c>
      <c r="J8" s="2"/>
    </row>
    <row r="9" spans="1:13" s="35" customFormat="1" ht="17.25" customHeight="1" x14ac:dyDescent="0.25">
      <c r="A9" s="37"/>
      <c r="C9" s="18"/>
      <c r="D9" s="18"/>
      <c r="E9" s="17"/>
      <c r="F9" s="39"/>
      <c r="H9" s="18"/>
      <c r="I9" s="18"/>
      <c r="J9" s="18"/>
    </row>
    <row r="10" spans="1:13" s="35" customFormat="1" ht="17.25" customHeight="1" x14ac:dyDescent="0.25">
      <c r="A10" s="37"/>
      <c r="C10" s="17" t="s">
        <v>16</v>
      </c>
      <c r="D10" s="42" t="str">
        <f>IF(SUM(J5:J7)&gt;0,"YES","NO")</f>
        <v>NO</v>
      </c>
      <c r="F10" s="39"/>
      <c r="H10" s="18"/>
      <c r="I10" s="18"/>
      <c r="J10" s="18"/>
    </row>
    <row r="11" spans="1:13" s="35" customFormat="1" ht="17.25" customHeight="1" x14ac:dyDescent="0.25">
      <c r="A11" s="37"/>
      <c r="B11" s="17" t="s">
        <v>17</v>
      </c>
      <c r="C11" s="18"/>
      <c r="D11" s="18"/>
      <c r="E11" s="17"/>
      <c r="F11" s="39"/>
      <c r="H11" s="18"/>
      <c r="I11" s="18"/>
      <c r="J11" s="18"/>
    </row>
    <row r="12" spans="1:13" s="35" customFormat="1" ht="17.25" customHeight="1" x14ac:dyDescent="0.25">
      <c r="A12" s="37"/>
      <c r="B12" s="17"/>
      <c r="C12" s="18"/>
      <c r="D12" s="18"/>
      <c r="E12" s="17"/>
      <c r="F12" s="39"/>
      <c r="H12" s="18"/>
      <c r="I12" s="18"/>
      <c r="J12" s="18"/>
    </row>
    <row r="13" spans="1:13" s="35" customFormat="1" ht="17.25" customHeight="1" x14ac:dyDescent="0.25">
      <c r="A13" s="37"/>
      <c r="B13" s="43" t="s">
        <v>20</v>
      </c>
      <c r="C13" s="44"/>
      <c r="D13" s="18"/>
      <c r="E13" s="17"/>
      <c r="F13" s="39"/>
      <c r="H13" s="18"/>
      <c r="I13" s="18"/>
      <c r="J13" s="18"/>
    </row>
    <row r="14" spans="1:13" s="35" customFormat="1" ht="17.25" customHeight="1" x14ac:dyDescent="0.25">
      <c r="A14" s="37"/>
      <c r="B14" s="43" t="s">
        <v>21</v>
      </c>
      <c r="C14" s="44"/>
      <c r="D14" s="18"/>
      <c r="E14" s="17"/>
      <c r="F14" s="39"/>
      <c r="H14" s="18"/>
      <c r="I14" s="18"/>
      <c r="J14" s="76" t="s">
        <v>49</v>
      </c>
      <c r="K14" s="77" t="s">
        <v>50</v>
      </c>
    </row>
    <row r="15" spans="1:13" s="35" customFormat="1" ht="17.25" customHeight="1" x14ac:dyDescent="0.25">
      <c r="C15" s="18"/>
      <c r="D15" s="18"/>
      <c r="E15" s="17"/>
      <c r="F15" s="39"/>
      <c r="H15" s="18"/>
      <c r="I15" s="18"/>
      <c r="J15" s="74" t="s">
        <v>95</v>
      </c>
      <c r="K15" s="78">
        <f>IF(I28&gt;0,IF(I28&lt;7100001,(I28*0.13),0),0)</f>
        <v>0</v>
      </c>
    </row>
    <row r="16" spans="1:13" ht="17.25" customHeight="1" x14ac:dyDescent="0.3">
      <c r="A16" s="22"/>
      <c r="B16" s="23"/>
      <c r="C16" s="23"/>
      <c r="D16" s="18"/>
      <c r="E16" s="22"/>
      <c r="F16" s="40"/>
      <c r="G16" s="23"/>
      <c r="H16" s="18"/>
      <c r="I16" s="18"/>
      <c r="J16" s="74" t="s">
        <v>83</v>
      </c>
      <c r="K16" s="78">
        <f>IF(I28&gt;7100000,IF(I28&lt;8100001,(I28-7100000)*0.136+923000,0),0)</f>
        <v>0</v>
      </c>
      <c r="L16" s="57"/>
      <c r="M16" s="57"/>
    </row>
    <row r="17" spans="1:17" ht="15.75" customHeight="1" x14ac:dyDescent="0.3">
      <c r="A17" s="22" t="s">
        <v>7</v>
      </c>
      <c r="B17" s="18"/>
      <c r="C17" s="18"/>
      <c r="D17" s="18"/>
      <c r="E17" s="18"/>
      <c r="F17" s="41"/>
      <c r="G17" s="32"/>
      <c r="H17" s="17"/>
      <c r="I17" s="21"/>
      <c r="J17" s="74" t="s">
        <v>84</v>
      </c>
      <c r="K17" s="78">
        <f>IF(I28&gt;8100000,IF(I28&lt;9100001,(I28-8100000)*0.144+1059000,0),0)</f>
        <v>0</v>
      </c>
      <c r="L17" s="54"/>
      <c r="M17" s="48"/>
      <c r="N17" s="1"/>
      <c r="O17" s="1"/>
      <c r="P17" s="1"/>
      <c r="Q17" s="1"/>
    </row>
    <row r="18" spans="1:17" s="1" customFormat="1" ht="15.75" customHeight="1" x14ac:dyDescent="0.25">
      <c r="A18" s="17">
        <v>1</v>
      </c>
      <c r="B18" s="19" t="s">
        <v>25</v>
      </c>
      <c r="C18" s="18"/>
      <c r="D18" s="18"/>
      <c r="E18" s="19"/>
      <c r="F18" s="25"/>
      <c r="G18" s="32"/>
      <c r="H18" s="17">
        <v>1</v>
      </c>
      <c r="I18" s="29"/>
      <c r="J18" s="74" t="s">
        <v>85</v>
      </c>
      <c r="K18" s="78">
        <f>IF(I28&gt;9100000,IF(I28&lt;10100001,(I28-9100000)*0.152+1203000,0),0)</f>
        <v>0</v>
      </c>
      <c r="M18" s="47"/>
    </row>
    <row r="19" spans="1:17" s="1" customFormat="1" ht="15.75" customHeight="1" x14ac:dyDescent="0.25">
      <c r="A19" s="28" t="s">
        <v>23</v>
      </c>
      <c r="B19" s="18" t="s">
        <v>26</v>
      </c>
      <c r="C19" s="18"/>
      <c r="D19" s="18"/>
      <c r="E19" s="18"/>
      <c r="F19" s="59" t="s">
        <v>23</v>
      </c>
      <c r="G19" s="29"/>
      <c r="H19" s="28"/>
      <c r="I19" s="21"/>
      <c r="J19" s="74" t="s">
        <v>86</v>
      </c>
      <c r="K19" s="78">
        <f>IF(I28&gt;10100000,(I28-10100000)*0.16+1355000,0)</f>
        <v>0</v>
      </c>
      <c r="M19" s="47"/>
    </row>
    <row r="20" spans="1:17" s="3" customFormat="1" ht="15.75" customHeight="1" x14ac:dyDescent="0.25">
      <c r="A20" s="28" t="s">
        <v>24</v>
      </c>
      <c r="B20" s="18" t="s">
        <v>87</v>
      </c>
      <c r="C20" s="26"/>
      <c r="D20" s="26"/>
      <c r="E20" s="26"/>
      <c r="F20" s="41"/>
      <c r="G20" s="18"/>
      <c r="H20" s="28" t="s">
        <v>24</v>
      </c>
      <c r="I20" s="29"/>
      <c r="J20" s="1"/>
      <c r="K20" s="1"/>
      <c r="M20" s="48"/>
    </row>
    <row r="21" spans="1:17" s="1" customFormat="1" ht="15.75" customHeight="1" x14ac:dyDescent="0.25">
      <c r="A21" s="17">
        <v>3</v>
      </c>
      <c r="B21" s="18" t="s">
        <v>27</v>
      </c>
      <c r="C21" s="18"/>
      <c r="D21" s="18"/>
      <c r="E21" s="18"/>
      <c r="F21" s="41"/>
      <c r="G21" s="18"/>
      <c r="H21" s="17">
        <v>3</v>
      </c>
      <c r="I21" s="29"/>
      <c r="M21" s="49"/>
    </row>
    <row r="22" spans="1:17" s="1" customFormat="1" ht="15.75" customHeight="1" x14ac:dyDescent="0.25">
      <c r="A22" s="17">
        <v>4</v>
      </c>
      <c r="B22" s="18" t="s">
        <v>28</v>
      </c>
      <c r="C22" s="18"/>
      <c r="D22" s="18"/>
      <c r="E22" s="18"/>
      <c r="F22" s="18"/>
      <c r="G22" s="18"/>
      <c r="H22" s="17">
        <v>4</v>
      </c>
      <c r="I22" s="29"/>
      <c r="M22" s="49"/>
    </row>
    <row r="23" spans="1:17" s="1" customFormat="1" ht="15.75" customHeight="1" x14ac:dyDescent="0.25">
      <c r="A23" s="17">
        <v>5</v>
      </c>
      <c r="B23" s="18" t="s">
        <v>29</v>
      </c>
      <c r="C23" s="18"/>
      <c r="D23" s="18"/>
      <c r="E23" s="18"/>
      <c r="F23" s="18"/>
      <c r="G23" s="32"/>
      <c r="H23" s="17">
        <v>5</v>
      </c>
      <c r="I23" s="21">
        <f>SUM(I18,I20,I21,I22)</f>
        <v>0</v>
      </c>
      <c r="M23" s="49"/>
    </row>
    <row r="24" spans="1:17" s="1" customFormat="1" ht="15.75" customHeight="1" x14ac:dyDescent="0.25">
      <c r="A24" s="28" t="s">
        <v>88</v>
      </c>
      <c r="B24" s="18" t="s">
        <v>104</v>
      </c>
      <c r="C24" s="18"/>
      <c r="D24" s="18"/>
      <c r="E24" s="18"/>
      <c r="F24" s="18"/>
      <c r="G24" s="32"/>
      <c r="H24" s="17" t="s">
        <v>88</v>
      </c>
      <c r="I24" s="21">
        <v>3000000</v>
      </c>
      <c r="J24" s="3"/>
      <c r="K24" s="3"/>
      <c r="M24" s="49"/>
    </row>
    <row r="25" spans="1:17" s="1" customFormat="1" ht="15.75" customHeight="1" x14ac:dyDescent="0.25">
      <c r="A25" s="28" t="s">
        <v>89</v>
      </c>
      <c r="B25" s="18" t="s">
        <v>98</v>
      </c>
      <c r="C25" s="18"/>
      <c r="D25" s="18"/>
      <c r="E25" s="18"/>
      <c r="F25" s="18"/>
      <c r="G25" s="32"/>
      <c r="H25" s="17" t="s">
        <v>89</v>
      </c>
      <c r="I25" s="29"/>
      <c r="J25" s="88"/>
      <c r="K25" s="89"/>
      <c r="M25" s="49"/>
    </row>
    <row r="26" spans="1:17" s="3" customFormat="1" ht="15.75" customHeight="1" x14ac:dyDescent="0.25">
      <c r="A26" s="17">
        <v>7</v>
      </c>
      <c r="B26" s="18" t="s">
        <v>99</v>
      </c>
      <c r="C26" s="18"/>
      <c r="D26" s="18"/>
      <c r="E26" s="18"/>
      <c r="F26" s="28"/>
      <c r="G26" s="32"/>
      <c r="H26" s="17">
        <v>7</v>
      </c>
      <c r="I26" s="29"/>
      <c r="J26" s="50"/>
      <c r="K26" s="89"/>
      <c r="M26" s="50"/>
    </row>
    <row r="27" spans="1:17" s="3" customFormat="1" ht="15.75" customHeight="1" x14ac:dyDescent="0.25">
      <c r="A27" s="17">
        <v>8</v>
      </c>
      <c r="B27" s="18" t="s">
        <v>90</v>
      </c>
      <c r="C27" s="18"/>
      <c r="D27" s="18"/>
      <c r="E27" s="18"/>
      <c r="F27" s="28"/>
      <c r="G27" s="32"/>
      <c r="H27" s="17">
        <v>8</v>
      </c>
      <c r="I27" s="21">
        <f>SUM(I24:I26)</f>
        <v>3000000</v>
      </c>
      <c r="J27" s="50"/>
      <c r="K27" s="89"/>
      <c r="M27" s="51"/>
    </row>
    <row r="28" spans="1:17" s="1" customFormat="1" ht="15.75" customHeight="1" x14ac:dyDescent="0.25">
      <c r="A28" s="17">
        <v>9</v>
      </c>
      <c r="B28" s="18" t="s">
        <v>30</v>
      </c>
      <c r="C28" s="18"/>
      <c r="D28" s="18"/>
      <c r="E28" s="18"/>
      <c r="F28" s="28"/>
      <c r="G28" s="32"/>
      <c r="H28" s="28">
        <v>9</v>
      </c>
      <c r="I28" s="21">
        <f>I23-I27</f>
        <v>-3000000</v>
      </c>
      <c r="J28" s="50"/>
      <c r="K28" s="89"/>
      <c r="M28" s="49"/>
    </row>
    <row r="29" spans="1:17" s="1" customFormat="1" ht="15.75" customHeight="1" x14ac:dyDescent="0.25">
      <c r="A29" s="17">
        <v>10</v>
      </c>
      <c r="B29" s="18" t="s">
        <v>103</v>
      </c>
      <c r="C29" s="18"/>
      <c r="D29" s="18"/>
      <c r="E29" s="18"/>
      <c r="F29" s="28"/>
      <c r="G29" s="49"/>
      <c r="H29" s="17">
        <v>10</v>
      </c>
      <c r="I29" s="21">
        <f>SUM(K15:K19)</f>
        <v>0</v>
      </c>
      <c r="J29" s="50"/>
      <c r="K29" s="89"/>
      <c r="M29" s="49"/>
    </row>
    <row r="30" spans="1:17" s="3" customFormat="1" ht="15.75" customHeight="1" x14ac:dyDescent="0.25">
      <c r="A30" s="17">
        <v>11</v>
      </c>
      <c r="B30" s="18" t="s">
        <v>97</v>
      </c>
      <c r="C30" s="18"/>
      <c r="D30" s="18"/>
      <c r="E30" s="18"/>
      <c r="F30" s="28"/>
      <c r="G30" s="50"/>
      <c r="H30" s="17">
        <v>11</v>
      </c>
      <c r="I30" s="21" t="e">
        <f>I29*G40</f>
        <v>#DIV/0!</v>
      </c>
      <c r="J30" s="50"/>
      <c r="K30" s="89"/>
      <c r="M30" s="52"/>
    </row>
    <row r="31" spans="1:17" s="3" customFormat="1" ht="15.75" customHeight="1" x14ac:dyDescent="0.25">
      <c r="A31" s="17"/>
      <c r="B31" s="18"/>
      <c r="C31" s="18"/>
      <c r="D31" s="18"/>
      <c r="E31" s="18"/>
      <c r="F31" s="28"/>
      <c r="G31" s="50"/>
      <c r="H31" s="17"/>
      <c r="I31" s="21"/>
      <c r="J31" s="50"/>
      <c r="K31" s="89"/>
      <c r="M31" s="52"/>
    </row>
    <row r="32" spans="1:17" s="3" customFormat="1" ht="15.75" customHeight="1" thickBot="1" x14ac:dyDescent="0.3">
      <c r="A32" s="17"/>
      <c r="B32" s="92" t="s">
        <v>94</v>
      </c>
      <c r="C32" s="92"/>
      <c r="D32" s="92"/>
      <c r="E32" s="92"/>
      <c r="F32" s="93"/>
      <c r="G32" s="94"/>
      <c r="H32" s="17"/>
      <c r="I32" s="21"/>
      <c r="J32" s="50"/>
      <c r="K32" s="89"/>
      <c r="M32" s="52"/>
    </row>
    <row r="33" spans="1:13" s="3" customFormat="1" ht="15.75" customHeight="1" x14ac:dyDescent="0.25">
      <c r="A33" s="95"/>
      <c r="B33" s="98" t="s">
        <v>81</v>
      </c>
      <c r="C33" s="99"/>
      <c r="D33" s="99"/>
      <c r="E33" s="99"/>
      <c r="F33" s="99"/>
      <c r="G33" s="100"/>
      <c r="H33" s="84"/>
      <c r="I33" s="85"/>
      <c r="J33" s="50"/>
      <c r="K33" s="89"/>
      <c r="M33" s="52"/>
    </row>
    <row r="34" spans="1:13" s="3" customFormat="1" ht="15.75" customHeight="1" x14ac:dyDescent="0.25">
      <c r="A34" s="96"/>
      <c r="B34" s="98" t="s">
        <v>92</v>
      </c>
      <c r="C34" s="99"/>
      <c r="D34" s="99"/>
      <c r="E34" s="99"/>
      <c r="F34" s="98">
        <v>1</v>
      </c>
      <c r="G34" s="101"/>
      <c r="I34" s="32" t="s">
        <v>0</v>
      </c>
      <c r="J34" s="50"/>
      <c r="K34" s="89"/>
      <c r="M34" s="52"/>
    </row>
    <row r="35" spans="1:13" s="3" customFormat="1" ht="15.75" customHeight="1" x14ac:dyDescent="0.25">
      <c r="A35" s="96"/>
      <c r="B35" s="99" t="s">
        <v>93</v>
      </c>
      <c r="C35" s="99"/>
      <c r="D35" s="99"/>
      <c r="E35" s="99"/>
      <c r="F35" s="98">
        <v>2</v>
      </c>
      <c r="G35" s="102"/>
      <c r="I35" s="32" t="s">
        <v>1</v>
      </c>
      <c r="J35" s="88"/>
      <c r="K35" s="89"/>
      <c r="M35" s="52"/>
    </row>
    <row r="36" spans="1:13" s="3" customFormat="1" ht="15.75" customHeight="1" x14ac:dyDescent="0.25">
      <c r="A36" s="96"/>
      <c r="B36" s="99" t="s">
        <v>51</v>
      </c>
      <c r="C36" s="99"/>
      <c r="D36" s="99"/>
      <c r="E36" s="99"/>
      <c r="F36" s="98">
        <v>3</v>
      </c>
      <c r="G36" s="103">
        <f>G34+G35</f>
        <v>0</v>
      </c>
      <c r="I36" s="33" t="s">
        <v>6</v>
      </c>
      <c r="J36" s="88"/>
      <c r="K36" s="89"/>
      <c r="M36" s="52"/>
    </row>
    <row r="37" spans="1:13" s="3" customFormat="1" ht="15.75" customHeight="1" x14ac:dyDescent="0.25">
      <c r="A37" s="96"/>
      <c r="B37" s="98" t="s">
        <v>105</v>
      </c>
      <c r="C37" s="99"/>
      <c r="D37" s="99"/>
      <c r="E37" s="99"/>
      <c r="F37" s="98">
        <v>4</v>
      </c>
      <c r="G37" s="101"/>
      <c r="I37" s="32" t="s">
        <v>36</v>
      </c>
      <c r="J37" s="88"/>
      <c r="K37" s="88"/>
      <c r="M37" s="52"/>
    </row>
    <row r="38" spans="1:13" s="3" customFormat="1" ht="15.75" customHeight="1" x14ac:dyDescent="0.25">
      <c r="A38" s="96"/>
      <c r="B38" s="99" t="s">
        <v>91</v>
      </c>
      <c r="C38" s="99"/>
      <c r="D38" s="99"/>
      <c r="E38" s="99"/>
      <c r="F38" s="98">
        <v>5</v>
      </c>
      <c r="G38" s="103">
        <f>I20</f>
        <v>0</v>
      </c>
      <c r="I38" s="32" t="s">
        <v>2</v>
      </c>
      <c r="J38" s="90"/>
      <c r="K38" s="91"/>
      <c r="M38" s="52"/>
    </row>
    <row r="39" spans="1:13" s="3" customFormat="1" ht="15.75" customHeight="1" x14ac:dyDescent="0.25">
      <c r="A39" s="96"/>
      <c r="B39" s="99" t="s">
        <v>52</v>
      </c>
      <c r="C39" s="99"/>
      <c r="D39" s="99"/>
      <c r="E39" s="99"/>
      <c r="F39" s="98">
        <v>6</v>
      </c>
      <c r="G39" s="103">
        <f>G37+G38</f>
        <v>0</v>
      </c>
      <c r="I39" s="32" t="s">
        <v>3</v>
      </c>
      <c r="J39" s="90"/>
      <c r="K39" s="91"/>
      <c r="M39" s="52"/>
    </row>
    <row r="40" spans="1:13" s="3" customFormat="1" ht="15.75" customHeight="1" x14ac:dyDescent="0.25">
      <c r="A40" s="96"/>
      <c r="B40" s="99" t="s">
        <v>53</v>
      </c>
      <c r="C40" s="99"/>
      <c r="D40" s="99"/>
      <c r="E40" s="99"/>
      <c r="F40" s="98">
        <v>7</v>
      </c>
      <c r="G40" s="108" t="e">
        <f>G36/G39</f>
        <v>#DIV/0!</v>
      </c>
      <c r="I40" s="32" t="s">
        <v>37</v>
      </c>
      <c r="J40" s="90"/>
      <c r="K40" s="91"/>
      <c r="M40" s="52"/>
    </row>
    <row r="41" spans="1:13" s="3" customFormat="1" ht="15.75" customHeight="1" thickBot="1" x14ac:dyDescent="0.3">
      <c r="A41" s="97"/>
      <c r="B41" s="104"/>
      <c r="C41" s="104"/>
      <c r="D41" s="104"/>
      <c r="E41" s="104"/>
      <c r="F41" s="105"/>
      <c r="G41" s="106"/>
      <c r="H41" s="17"/>
      <c r="I41" s="21"/>
      <c r="J41" s="90"/>
      <c r="K41" s="91"/>
      <c r="M41" s="52"/>
    </row>
    <row r="42" spans="1:13" s="3" customFormat="1" ht="15.75" customHeight="1" x14ac:dyDescent="0.25">
      <c r="A42" s="17"/>
      <c r="B42" s="18"/>
      <c r="C42" s="18"/>
      <c r="D42" s="18"/>
      <c r="E42" s="18"/>
      <c r="F42" s="28"/>
      <c r="G42" s="50"/>
      <c r="H42" s="17"/>
      <c r="I42" s="21"/>
      <c r="J42" s="90"/>
      <c r="K42" s="88"/>
      <c r="M42" s="52"/>
    </row>
    <row r="43" spans="1:13" s="1" customFormat="1" ht="15.75" customHeight="1" x14ac:dyDescent="0.25">
      <c r="A43" s="17">
        <v>12</v>
      </c>
      <c r="B43" s="18" t="s">
        <v>31</v>
      </c>
      <c r="C43" s="18"/>
      <c r="D43" s="18"/>
      <c r="E43" s="32"/>
      <c r="F43" s="28"/>
      <c r="H43" s="17">
        <v>12</v>
      </c>
      <c r="I43" s="29"/>
      <c r="J43" s="90"/>
      <c r="K43" s="88"/>
      <c r="L43" s="58"/>
      <c r="M43" s="49"/>
    </row>
    <row r="44" spans="1:13" s="1" customFormat="1" ht="15.75" customHeight="1" x14ac:dyDescent="0.25">
      <c r="A44" s="17">
        <v>13</v>
      </c>
      <c r="B44" s="17" t="s">
        <v>32</v>
      </c>
      <c r="C44" s="18"/>
      <c r="D44" s="18"/>
      <c r="E44" s="18"/>
      <c r="F44" s="28"/>
      <c r="H44" s="17">
        <v>13</v>
      </c>
      <c r="I44" s="61">
        <f>IF(D10="YES",(I30-I43),0)</f>
        <v>0</v>
      </c>
      <c r="J44" s="90"/>
      <c r="K44" s="88"/>
      <c r="L44" s="58"/>
      <c r="M44" s="52"/>
    </row>
    <row r="45" spans="1:13" s="1" customFormat="1" ht="15.75" customHeight="1" x14ac:dyDescent="0.25">
      <c r="A45" s="17"/>
      <c r="B45" s="17"/>
      <c r="C45" s="18"/>
      <c r="D45" s="18"/>
      <c r="E45" s="18"/>
      <c r="F45" s="28"/>
      <c r="H45" s="17"/>
      <c r="I45" s="86"/>
      <c r="J45" s="88"/>
      <c r="K45" s="88"/>
      <c r="L45" s="58"/>
      <c r="M45" s="52"/>
    </row>
    <row r="46" spans="1:13" s="1" customFormat="1" ht="15.75" customHeight="1" x14ac:dyDescent="0.25">
      <c r="A46" s="17"/>
      <c r="B46" s="17"/>
      <c r="C46" s="18"/>
      <c r="D46" s="18"/>
      <c r="E46" s="18"/>
      <c r="F46" s="28"/>
      <c r="H46" s="17"/>
      <c r="I46" s="86"/>
      <c r="J46" s="56"/>
      <c r="K46" s="48"/>
      <c r="L46" s="58"/>
      <c r="M46" s="52"/>
    </row>
    <row r="47" spans="1:13" s="1" customFormat="1" ht="15.75" customHeight="1" x14ac:dyDescent="0.25">
      <c r="A47" s="17"/>
      <c r="B47" s="17"/>
      <c r="C47" s="18"/>
      <c r="D47" s="18"/>
      <c r="E47" s="18"/>
      <c r="F47" s="28"/>
      <c r="H47" s="17"/>
      <c r="I47" s="86"/>
      <c r="J47" s="56"/>
      <c r="K47" s="48"/>
      <c r="L47" s="58"/>
      <c r="M47" s="52"/>
    </row>
    <row r="48" spans="1:13" s="1" customFormat="1" ht="15.75" customHeight="1" x14ac:dyDescent="0.25">
      <c r="A48" s="62"/>
      <c r="B48" s="17"/>
      <c r="C48" s="18"/>
      <c r="D48" s="18"/>
      <c r="E48" s="18"/>
      <c r="F48" s="28"/>
      <c r="H48" s="17"/>
      <c r="I48" s="31"/>
      <c r="J48" s="56"/>
      <c r="K48" s="48"/>
      <c r="L48" s="58"/>
      <c r="M48" s="52"/>
    </row>
    <row r="49" spans="1:13" s="3" customFormat="1" ht="15.75" customHeight="1" x14ac:dyDescent="0.25">
      <c r="A49" s="62">
        <v>14</v>
      </c>
      <c r="B49" s="18" t="s">
        <v>8</v>
      </c>
      <c r="C49" s="18"/>
      <c r="D49" s="18"/>
      <c r="E49" s="32"/>
      <c r="F49" s="28"/>
      <c r="H49" s="17">
        <v>14</v>
      </c>
      <c r="I49" s="34"/>
      <c r="J49" s="56"/>
      <c r="K49" s="48"/>
      <c r="L49" s="58"/>
      <c r="M49" s="49"/>
    </row>
    <row r="50" spans="1:13" s="3" customFormat="1" ht="15.75" customHeight="1" x14ac:dyDescent="0.25">
      <c r="A50" s="62"/>
      <c r="B50" s="18"/>
      <c r="C50" s="18"/>
      <c r="D50" s="18"/>
      <c r="E50" s="32"/>
      <c r="F50" s="28"/>
      <c r="H50" s="17"/>
      <c r="I50" s="31"/>
      <c r="J50" s="1"/>
      <c r="K50" s="48"/>
      <c r="L50" s="58"/>
      <c r="M50" s="49"/>
    </row>
    <row r="51" spans="1:13" s="1" customFormat="1" ht="15.75" customHeight="1" x14ac:dyDescent="0.25">
      <c r="A51" s="62">
        <v>15</v>
      </c>
      <c r="B51" s="18" t="s">
        <v>33</v>
      </c>
      <c r="C51" s="18"/>
      <c r="D51" s="18"/>
      <c r="E51" s="18"/>
      <c r="F51" s="18"/>
      <c r="G51" s="32" t="s">
        <v>0</v>
      </c>
      <c r="H51" s="17">
        <v>15</v>
      </c>
      <c r="I51" s="21">
        <f>I44-I49</f>
        <v>0</v>
      </c>
      <c r="J51" s="56"/>
      <c r="K51" s="48"/>
      <c r="L51" s="58"/>
      <c r="M51" s="49"/>
    </row>
    <row r="52" spans="1:13" s="1" customFormat="1" ht="15.75" customHeight="1" x14ac:dyDescent="0.25">
      <c r="A52" s="62">
        <v>16</v>
      </c>
      <c r="B52" s="18" t="s">
        <v>34</v>
      </c>
      <c r="C52" s="18"/>
      <c r="D52" s="18"/>
      <c r="E52" s="18"/>
      <c r="F52" s="18"/>
      <c r="G52" s="32" t="s">
        <v>1</v>
      </c>
      <c r="H52" s="17">
        <v>16</v>
      </c>
      <c r="I52" s="29"/>
      <c r="J52" s="49"/>
      <c r="K52" s="48"/>
      <c r="L52" s="58"/>
      <c r="M52" s="53"/>
    </row>
    <row r="53" spans="1:13" s="1" customFormat="1" ht="15.75" customHeight="1" x14ac:dyDescent="0.25">
      <c r="A53" s="62">
        <v>17</v>
      </c>
      <c r="B53" s="18" t="s">
        <v>54</v>
      </c>
      <c r="C53" s="18"/>
      <c r="D53" s="18"/>
      <c r="E53" s="18"/>
      <c r="F53" s="18"/>
      <c r="G53" s="33" t="s">
        <v>6</v>
      </c>
      <c r="H53" s="17">
        <v>17</v>
      </c>
      <c r="I53" s="21">
        <f>I72</f>
        <v>0</v>
      </c>
      <c r="J53" s="49"/>
      <c r="K53" s="48"/>
      <c r="L53" s="58"/>
      <c r="M53" s="53"/>
    </row>
    <row r="54" spans="1:13" s="1" customFormat="1" ht="15.75" customHeight="1" x14ac:dyDescent="0.25">
      <c r="A54" s="62"/>
      <c r="B54" s="18"/>
      <c r="C54" s="18"/>
      <c r="D54" s="18"/>
      <c r="E54" s="18"/>
      <c r="F54" s="18"/>
      <c r="G54" s="32" t="s">
        <v>36</v>
      </c>
      <c r="H54" s="17"/>
      <c r="I54" s="21"/>
      <c r="J54" s="56"/>
      <c r="K54" s="49"/>
      <c r="L54" s="58"/>
      <c r="M54" s="53"/>
    </row>
    <row r="55" spans="1:13" s="1" customFormat="1" ht="15.75" customHeight="1" thickBot="1" x14ac:dyDescent="0.3">
      <c r="A55" s="62">
        <v>18</v>
      </c>
      <c r="B55" s="17" t="s">
        <v>35</v>
      </c>
      <c r="C55" s="18"/>
      <c r="D55" s="18"/>
      <c r="E55" s="18"/>
      <c r="F55" s="18"/>
      <c r="G55" s="32" t="s">
        <v>2</v>
      </c>
      <c r="H55" s="17">
        <v>18</v>
      </c>
      <c r="I55" s="65">
        <f>IF((I51+I52+I53)&gt;0,(I51+I52+I53),0)</f>
        <v>0</v>
      </c>
      <c r="J55" s="56"/>
      <c r="K55" s="49"/>
      <c r="L55" s="58"/>
      <c r="M55" s="53"/>
    </row>
    <row r="56" spans="1:13" s="1" customFormat="1" ht="15.75" customHeight="1" thickTop="1" x14ac:dyDescent="0.25">
      <c r="A56" s="62"/>
      <c r="B56" s="17"/>
      <c r="C56" s="18"/>
      <c r="D56" s="18"/>
      <c r="E56" s="18"/>
      <c r="F56" s="18"/>
      <c r="G56" s="32" t="s">
        <v>3</v>
      </c>
      <c r="H56" s="17"/>
      <c r="I56" s="63"/>
      <c r="J56" s="49"/>
      <c r="K56" s="49"/>
      <c r="L56" s="58"/>
      <c r="M56" s="53"/>
    </row>
    <row r="57" spans="1:13" s="1" customFormat="1" ht="15.75" customHeight="1" x14ac:dyDescent="0.25">
      <c r="A57" s="62">
        <v>19</v>
      </c>
      <c r="B57" s="17" t="s">
        <v>9</v>
      </c>
      <c r="C57" s="18"/>
      <c r="D57" s="18"/>
      <c r="E57" s="18"/>
      <c r="F57" s="18"/>
      <c r="G57" s="32" t="s">
        <v>37</v>
      </c>
      <c r="H57" s="17">
        <v>19</v>
      </c>
      <c r="I57" s="64">
        <f>IF((I49-I44-I52-I53)&gt;0,(I49-I44-I52-I53),0)</f>
        <v>0</v>
      </c>
      <c r="J57" s="49"/>
      <c r="K57" s="49"/>
      <c r="L57" s="58"/>
      <c r="M57" s="53"/>
    </row>
    <row r="58" spans="1:13" s="4" customFormat="1" ht="15.75" customHeight="1" x14ac:dyDescent="0.25">
      <c r="A58" s="62"/>
      <c r="B58" s="17"/>
      <c r="C58" s="18"/>
      <c r="D58" s="18"/>
      <c r="E58" s="18"/>
      <c r="F58" s="18"/>
      <c r="G58" s="18"/>
      <c r="H58" s="17"/>
      <c r="I58" s="21"/>
      <c r="J58" s="49"/>
      <c r="K58" s="49"/>
      <c r="L58" s="58"/>
      <c r="M58" s="49"/>
    </row>
    <row r="59" spans="1:13" s="4" customFormat="1" ht="15.75" customHeight="1" x14ac:dyDescent="0.45">
      <c r="A59" s="62"/>
      <c r="B59" s="18"/>
      <c r="C59" s="81"/>
      <c r="D59" s="82"/>
      <c r="E59" s="82"/>
      <c r="F59" s="82"/>
      <c r="G59" s="82"/>
      <c r="H59" s="17"/>
      <c r="I59" s="20"/>
      <c r="J59" s="49"/>
      <c r="K59" s="49"/>
      <c r="L59" s="58"/>
      <c r="M59" s="49"/>
    </row>
    <row r="60" spans="1:13" s="1" customFormat="1" ht="15.75" customHeight="1" x14ac:dyDescent="0.25">
      <c r="A60" s="17"/>
      <c r="B60" s="18"/>
      <c r="C60" s="18"/>
      <c r="D60" s="18"/>
      <c r="E60" s="18"/>
      <c r="F60" s="18"/>
      <c r="H60" s="17"/>
      <c r="I60" s="60"/>
      <c r="J60" s="49"/>
      <c r="K60" s="49"/>
      <c r="L60" s="49"/>
      <c r="M60" s="49"/>
    </row>
    <row r="61" spans="1:13" s="1" customFormat="1" ht="15.75" customHeight="1" x14ac:dyDescent="0.25">
      <c r="A61" s="17"/>
      <c r="B61" s="18"/>
      <c r="C61" s="18"/>
      <c r="D61" s="18"/>
      <c r="E61" s="18"/>
      <c r="F61" s="18"/>
      <c r="H61" s="18"/>
      <c r="I61" s="60"/>
      <c r="J61" s="49"/>
      <c r="K61" s="49"/>
      <c r="L61" s="49"/>
      <c r="M61" s="49"/>
    </row>
    <row r="62" spans="1:13" s="1" customFormat="1" ht="15.75" customHeight="1" x14ac:dyDescent="0.25">
      <c r="A62" s="17" t="s">
        <v>39</v>
      </c>
      <c r="B62" s="18"/>
      <c r="C62" s="18"/>
      <c r="D62" s="18"/>
      <c r="E62" s="18"/>
      <c r="F62" s="18"/>
      <c r="H62" s="18"/>
      <c r="I62" s="60"/>
      <c r="J62" s="49"/>
      <c r="K62" s="49"/>
      <c r="L62" s="49"/>
      <c r="M62" s="49"/>
    </row>
    <row r="63" spans="1:13" s="1" customFormat="1" ht="15.75" customHeight="1" x14ac:dyDescent="0.25">
      <c r="A63" s="17">
        <v>1</v>
      </c>
      <c r="B63" s="18" t="s">
        <v>40</v>
      </c>
      <c r="C63" s="18"/>
      <c r="D63" s="18"/>
      <c r="E63" s="18"/>
      <c r="F63" s="18"/>
      <c r="H63" s="17">
        <v>1</v>
      </c>
      <c r="I63" s="29"/>
      <c r="J63" s="49"/>
      <c r="K63" s="49"/>
      <c r="L63" s="49"/>
      <c r="M63" s="49"/>
    </row>
    <row r="64" spans="1:13" s="1" customFormat="1" ht="15.75" customHeight="1" x14ac:dyDescent="0.25">
      <c r="A64" s="17">
        <v>2</v>
      </c>
      <c r="B64" s="18" t="s">
        <v>41</v>
      </c>
      <c r="C64" s="18"/>
      <c r="D64" s="18"/>
      <c r="E64" s="18"/>
      <c r="F64" s="18"/>
      <c r="G64" s="67"/>
      <c r="H64" s="17">
        <v>2</v>
      </c>
      <c r="I64" s="29"/>
      <c r="J64" s="49"/>
      <c r="K64" s="49"/>
      <c r="L64" s="49"/>
      <c r="M64" s="49"/>
    </row>
    <row r="65" spans="1:17" s="1" customFormat="1" ht="15.75" customHeight="1" x14ac:dyDescent="0.25">
      <c r="A65" s="17">
        <v>3</v>
      </c>
      <c r="B65" s="18" t="s">
        <v>42</v>
      </c>
      <c r="C65" s="18"/>
      <c r="D65" s="18"/>
      <c r="E65" s="18"/>
      <c r="F65" s="18"/>
      <c r="G65" s="67"/>
      <c r="H65" s="17">
        <v>3</v>
      </c>
      <c r="I65" s="21">
        <f>I63+I64</f>
        <v>0</v>
      </c>
      <c r="J65"/>
      <c r="K65" s="49"/>
      <c r="L65" s="49"/>
      <c r="M65" s="49"/>
    </row>
    <row r="66" spans="1:17" s="1" customFormat="1" ht="15.75" customHeight="1" x14ac:dyDescent="0.25">
      <c r="A66" s="17"/>
      <c r="B66" s="18"/>
      <c r="C66" s="18"/>
      <c r="D66" s="18"/>
      <c r="E66" s="18"/>
      <c r="F66" s="18"/>
      <c r="G66" s="79" t="s">
        <v>101</v>
      </c>
      <c r="H66" s="79"/>
      <c r="I66" s="80" t="s">
        <v>102</v>
      </c>
      <c r="J66"/>
      <c r="K66" s="49"/>
      <c r="L66" s="49"/>
      <c r="M66" s="49"/>
    </row>
    <row r="67" spans="1:17" s="1" customFormat="1" ht="15.75" customHeight="1" x14ac:dyDescent="0.25">
      <c r="A67" s="17">
        <v>4</v>
      </c>
      <c r="B67" s="18" t="s">
        <v>47</v>
      </c>
      <c r="C67" s="18"/>
      <c r="D67" s="18"/>
      <c r="E67" s="18"/>
      <c r="F67" s="17">
        <v>4</v>
      </c>
      <c r="G67" s="83"/>
      <c r="I67" s="107"/>
      <c r="J67"/>
      <c r="K67" s="49"/>
      <c r="L67" s="49"/>
      <c r="M67" s="49"/>
    </row>
    <row r="68" spans="1:17" s="1" customFormat="1" ht="15.75" customHeight="1" x14ac:dyDescent="0.25">
      <c r="A68" s="17">
        <v>5</v>
      </c>
      <c r="B68" s="18" t="s">
        <v>43</v>
      </c>
      <c r="C68" s="18"/>
      <c r="D68" s="18"/>
      <c r="E68" s="18"/>
      <c r="F68" s="17">
        <v>5</v>
      </c>
      <c r="G68" s="68">
        <f>G67/365</f>
        <v>0</v>
      </c>
      <c r="I68" s="69">
        <f>I67/365</f>
        <v>0</v>
      </c>
      <c r="J68"/>
      <c r="K68" s="49"/>
      <c r="L68" s="49"/>
      <c r="M68" s="49"/>
    </row>
    <row r="69" spans="1:17" s="1" customFormat="1" ht="15.75" customHeight="1" x14ac:dyDescent="0.25">
      <c r="A69" s="17">
        <v>6</v>
      </c>
      <c r="B69" s="18" t="s">
        <v>44</v>
      </c>
      <c r="C69" s="18"/>
      <c r="D69" s="18"/>
      <c r="E69" s="18"/>
      <c r="F69" s="17">
        <v>6</v>
      </c>
      <c r="G69" s="71">
        <f>I65*G68</f>
        <v>0</v>
      </c>
      <c r="I69" s="66">
        <f>I65*I68</f>
        <v>0</v>
      </c>
      <c r="J69"/>
      <c r="K69" s="49"/>
      <c r="L69" s="49"/>
      <c r="M69" s="49"/>
    </row>
    <row r="70" spans="1:17" s="1" customFormat="1" ht="15.75" customHeight="1" x14ac:dyDescent="0.25">
      <c r="A70" s="17">
        <v>7</v>
      </c>
      <c r="B70" s="18" t="s">
        <v>48</v>
      </c>
      <c r="C70" s="18"/>
      <c r="D70" s="18"/>
      <c r="E70" s="18"/>
      <c r="F70" s="17">
        <v>7</v>
      </c>
      <c r="G70" s="70">
        <v>0.05</v>
      </c>
      <c r="I70" s="109">
        <v>0.08</v>
      </c>
      <c r="J70"/>
      <c r="K70" s="49"/>
      <c r="L70" s="49"/>
      <c r="M70" s="49"/>
    </row>
    <row r="71" spans="1:17" s="1" customFormat="1" ht="15.75" customHeight="1" x14ac:dyDescent="0.25">
      <c r="A71" s="17">
        <v>8</v>
      </c>
      <c r="B71" s="18" t="s">
        <v>45</v>
      </c>
      <c r="C71" s="18"/>
      <c r="D71" s="18"/>
      <c r="E71" s="18"/>
      <c r="F71" s="17">
        <v>8</v>
      </c>
      <c r="G71" s="72">
        <f>G69*G70</f>
        <v>0</v>
      </c>
      <c r="I71" s="66">
        <f>I69*I70</f>
        <v>0</v>
      </c>
      <c r="J71"/>
      <c r="K71" s="49"/>
      <c r="L71" s="49"/>
      <c r="M71" s="49"/>
    </row>
    <row r="72" spans="1:17" s="1" customFormat="1" ht="15.75" customHeight="1" x14ac:dyDescent="0.25">
      <c r="A72" s="17">
        <v>9</v>
      </c>
      <c r="B72" s="18" t="s">
        <v>46</v>
      </c>
      <c r="C72" s="18"/>
      <c r="D72" s="18"/>
      <c r="E72" s="18"/>
      <c r="F72" s="18"/>
      <c r="G72" s="27"/>
      <c r="H72" s="17">
        <v>9</v>
      </c>
      <c r="I72" s="73">
        <f>G71+I71</f>
        <v>0</v>
      </c>
      <c r="J72"/>
      <c r="K72" s="49"/>
      <c r="L72" s="55"/>
      <c r="M72" s="49"/>
    </row>
    <row r="73" spans="1:17" s="1" customFormat="1" ht="15.75" customHeight="1" x14ac:dyDescent="0.25">
      <c r="A73" s="18"/>
      <c r="B73" s="18"/>
      <c r="C73" s="18"/>
      <c r="D73" s="18"/>
      <c r="E73" s="18"/>
      <c r="F73" s="18"/>
      <c r="H73" s="17"/>
      <c r="I73" s="21"/>
      <c r="J73"/>
      <c r="K73" s="15"/>
      <c r="L73" s="55"/>
      <c r="M73" s="49"/>
    </row>
    <row r="74" spans="1:17" s="1" customFormat="1" ht="15.75" customHeight="1" x14ac:dyDescent="0.25">
      <c r="A74" s="17"/>
      <c r="B74" s="17"/>
      <c r="C74" s="18"/>
      <c r="D74" s="18"/>
      <c r="E74" s="18"/>
      <c r="F74" s="18"/>
      <c r="H74" s="18"/>
      <c r="I74" s="30"/>
      <c r="J74"/>
      <c r="K74" s="15"/>
      <c r="L74" s="55"/>
      <c r="M74" s="49"/>
    </row>
    <row r="75" spans="1:17" s="1" customFormat="1" ht="15.75" customHeight="1" x14ac:dyDescent="0.25">
      <c r="A75" s="17"/>
      <c r="B75" s="18"/>
      <c r="C75" s="18"/>
      <c r="D75" s="18"/>
      <c r="E75" s="18"/>
      <c r="F75" s="18"/>
      <c r="G75" s="18"/>
      <c r="H75" s="18"/>
      <c r="I75" s="20"/>
      <c r="J75"/>
      <c r="K75" s="15"/>
      <c r="L75" s="55"/>
      <c r="M75" s="49"/>
    </row>
    <row r="76" spans="1:17" s="1" customFormat="1" ht="15.75" customHeight="1" x14ac:dyDescent="0.25">
      <c r="A76" s="17"/>
      <c r="B76" s="17"/>
      <c r="C76" s="18"/>
      <c r="D76" s="18"/>
      <c r="E76" s="18"/>
      <c r="F76" s="18"/>
      <c r="G76" s="18"/>
      <c r="H76" s="18"/>
      <c r="I76" s="30"/>
      <c r="J76"/>
      <c r="K76"/>
      <c r="L76" s="49"/>
      <c r="M76" s="49"/>
    </row>
    <row r="77" spans="1:17" s="1" customFormat="1" ht="15.75" customHeight="1" x14ac:dyDescent="0.25">
      <c r="A77" s="16"/>
      <c r="B77" s="18"/>
      <c r="C77" s="18"/>
      <c r="D77" s="18"/>
      <c r="E77" s="18"/>
      <c r="F77" s="18"/>
      <c r="G77" s="18"/>
      <c r="H77" s="18"/>
      <c r="I77" s="18"/>
      <c r="J77"/>
      <c r="K77"/>
      <c r="L77" s="55"/>
      <c r="M77" s="49"/>
    </row>
    <row r="78" spans="1:17" x14ac:dyDescent="0.25">
      <c r="L78" s="49"/>
      <c r="M78" s="49"/>
      <c r="N78" s="1"/>
      <c r="O78" s="1"/>
      <c r="P78" s="1"/>
      <c r="Q78" s="1"/>
    </row>
    <row r="79" spans="1:17" x14ac:dyDescent="0.25">
      <c r="L79" s="15"/>
      <c r="M79" s="15"/>
    </row>
    <row r="80" spans="1:17" x14ac:dyDescent="0.25">
      <c r="L80" s="15"/>
      <c r="M80" s="15"/>
    </row>
    <row r="81" spans="12:13" x14ac:dyDescent="0.25">
      <c r="L81" s="15"/>
      <c r="M81" s="15"/>
    </row>
  </sheetData>
  <sheetProtection algorithmName="SHA-512" hashValue="XPkEGJzKkG/WTbD3VPs75iJ+O1dBkG04Xggcu6zFIbAjCTDFNpMEC+ejock6SdILeJs7mDFrljUGdALjC4x1kw==" saltValue="UzBITAABwbca6fGB1uaakw==" spinCount="100000" sheet="1" selectLockedCells="1"/>
  <dataConsolidate/>
  <phoneticPr fontId="4" type="noConversion"/>
  <conditionalFormatting sqref="G40">
    <cfRule type="cellIs" dxfId="0" priority="1" operator="greaterThan">
      <formula>1</formula>
    </cfRule>
  </conditionalFormatting>
  <dataValidations count="8">
    <dataValidation type="whole" operator="lessThanOrEqual" allowBlank="1" showErrorMessage="1" error="Error: Line 2b should not be more than Line 2a" sqref="I20" xr:uid="{00000000-0002-0000-0100-00000000000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xr:uid="{00000000-0002-0000-0100-000001000000}">
      <formula1>F2&gt;2012</formula1>
    </dataValidation>
    <dataValidation type="whole" operator="lessThanOrEqual" allowBlank="1" showErrorMessage="1" error="Error: The adjustment to the unified credit has a limit of $6,000" sqref="I50" xr:uid="{00000000-0002-0000-0100-000002000000}">
      <formula1>6000</formula1>
    </dataValidation>
    <dataValidation type="custom" allowBlank="1" showErrorMessage="1" error="Only for decedents dying in 2013" sqref="I7" xr:uid="{00000000-0002-0000-0100-000003000000}">
      <formula1>F2&gt;2012</formula1>
    </dataValidation>
    <dataValidation type="whole" operator="equal" allowBlank="1" showInputMessage="1" showErrorMessage="1" error="This calculator is for date of death in 2018." sqref="F2" xr:uid="{00000000-0002-0000-0100-000004000000}">
      <formula1>2023</formula1>
    </dataValidation>
    <dataValidation type="whole" allowBlank="1" showInputMessage="1" showErrorMessage="1" error="This calculator is for DOD Years 2006-2013.  Please enter a year within this range." sqref="F3:F15" xr:uid="{00000000-0002-0000-0100-000005000000}">
      <formula1>2006</formula1>
      <formula2>2013</formula2>
    </dataValidation>
    <dataValidation type="custom" errorStyle="warning" allowBlank="1" showErrorMessage="1" error="WARNING. There is a data-entry error. Value cannot be over 100%." prompt="WARNING. There is a data-entry error. Value cannot be over 100%." sqref="G40" xr:uid="{00000000-0002-0000-0100-000006000000}">
      <formula1>"&gt;1"</formula1>
    </dataValidation>
    <dataValidation type="whole" operator="lessThanOrEqual" allowBlank="1" showInputMessage="1" showErrorMessage="1" error="Error: The qualified small business or farm property deduction cannot exceed $2,900,000. " sqref="I25" xr:uid="{00000000-0002-0000-0100-000007000000}">
      <formula1>2900000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2017</Tax_x005f_x0020_Year>
    <DOR_x005f_x0020_Document_x005f_x0020_Type xmlns="9130277e-1076-48d8-8826-9168779647ca" xsi:nil="true"/>
    <RoutingRuleDescription xmlns="http://schemas.microsoft.com/sharepoint/v3" xsi:nil="true"/>
    <Owner xmlns="9130277e-1076-48d8-8826-9168779647ca">31</Owner>
  </documentManagement>
</p:properties>
</file>

<file path=customXml/itemProps1.xml><?xml version="1.0" encoding="utf-8"?>
<ds:datastoreItem xmlns:ds="http://schemas.openxmlformats.org/officeDocument/2006/customXml" ds:itemID="{6D03CDCB-CF27-4247-9B98-F0876CB850AF}">
  <ds:schemaRefs>
    <ds:schemaRef ds:uri="http://schemas.microsoft.com/sharepoint/v3/contenttype/forms"/>
  </ds:schemaRefs>
</ds:datastoreItem>
</file>

<file path=customXml/itemProps2.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288E85-C563-44A0-9764-E9031C0B1589}">
  <ds:schemaRefs>
    <ds:schemaRef ds:uri="http://schemas.microsoft.com/office/2006/metadata/longProperties"/>
  </ds:schemaRefs>
</ds:datastoreItem>
</file>

<file path=customXml/itemProps4.xml><?xml version="1.0" encoding="utf-8"?>
<ds:datastoreItem xmlns:ds="http://schemas.openxmlformats.org/officeDocument/2006/customXml" ds:itemID="{EF2FB520-219A-4601-A725-0F509E3F4005}">
  <ds:schemaRefs>
    <ds:schemaRef ds:uri="http://schemas.microsoft.com/sharepoint/events"/>
  </ds:schemaRefs>
</ds:datastoreItem>
</file>

<file path=customXml/itemProps5.xml><?xml version="1.0" encoding="utf-8"?>
<ds:datastoreItem xmlns:ds="http://schemas.openxmlformats.org/officeDocument/2006/customXml" ds:itemID="{9C5C3DD9-B511-49A7-B472-1D9DCF73D75E}">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9130277e-1076-48d8-8826-9168779647ca"/>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Pemble, Dara (MDOR)</cp:lastModifiedBy>
  <cp:lastPrinted>2011-03-28T19:20:55Z</cp:lastPrinted>
  <dcterms:created xsi:type="dcterms:W3CDTF">1999-01-27T14:52:24Z</dcterms:created>
  <dcterms:modified xsi:type="dcterms:W3CDTF">2024-01-19T20:33:14Z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ies>
</file>