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axRes\Private\TaxRes Users\MSchroeder\FolderForMitch\Tax Collection History\February 2019 Forecast\Tax Handbook State Tax Totals\"/>
    </mc:Choice>
  </mc:AlternateContent>
  <bookViews>
    <workbookView xWindow="0" yWindow="0" windowWidth="28800" windowHeight="13692"/>
  </bookViews>
  <sheets>
    <sheet name="Table 1" sheetId="1" r:id="rId1"/>
  </sheets>
  <definedNames>
    <definedName name="_xlnm.Print_Area" localSheetId="0">'Table 1'!$A$1:$J$48</definedName>
    <definedName name="_xlnm.Print_Titles" localSheetId="0">'Table 1'!$A:$A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36" i="1" s="1"/>
  <c r="I24" i="1"/>
  <c r="I36" i="1" s="1"/>
  <c r="H24" i="1"/>
  <c r="H36" i="1" s="1"/>
  <c r="G24" i="1"/>
  <c r="G36" i="1" s="1"/>
  <c r="F24" i="1"/>
  <c r="F36" i="1" s="1"/>
  <c r="E24" i="1"/>
  <c r="E36" i="1" s="1"/>
  <c r="D24" i="1"/>
  <c r="D36" i="1" s="1"/>
  <c r="C24" i="1"/>
  <c r="C36" i="1" s="1"/>
  <c r="B24" i="1"/>
  <c r="B36" i="1" s="1"/>
  <c r="J7" i="1"/>
  <c r="J19" i="1" s="1"/>
  <c r="I7" i="1"/>
  <c r="I19" i="1" s="1"/>
  <c r="H7" i="1"/>
  <c r="H19" i="1" s="1"/>
  <c r="G7" i="1"/>
  <c r="G19" i="1" s="1"/>
  <c r="F7" i="1"/>
  <c r="F19" i="1" s="1"/>
  <c r="E7" i="1"/>
  <c r="E19" i="1" s="1"/>
  <c r="D7" i="1"/>
  <c r="D19" i="1" s="1"/>
  <c r="C7" i="1"/>
  <c r="C19" i="1" s="1"/>
  <c r="B7" i="1"/>
  <c r="B19" i="1" s="1"/>
</calcChain>
</file>

<file path=xl/sharedStrings.xml><?xml version="1.0" encoding="utf-8"?>
<sst xmlns="http://schemas.openxmlformats.org/spreadsheetml/2006/main" count="51" uniqueCount="30">
  <si>
    <t>Dollars in $1,000s</t>
  </si>
  <si>
    <t>Individual Income Tax</t>
  </si>
  <si>
    <t>Inheritance &amp; Gift Taxes</t>
  </si>
  <si>
    <t>Corporate Franchise &amp; Bank Excise Tax</t>
  </si>
  <si>
    <t>Employer's Excise Tax</t>
  </si>
  <si>
    <t>Gross Earnings Taxes</t>
  </si>
  <si>
    <t>Mining Taxes</t>
  </si>
  <si>
    <t>General Sales &amp; Use Tax</t>
  </si>
  <si>
    <t>Gasoline Tax</t>
  </si>
  <si>
    <t>Liquor Tax</t>
  </si>
  <si>
    <t>Cigarette &amp; Tobacco Tax</t>
  </si>
  <si>
    <t>Oleomargarine Tax</t>
  </si>
  <si>
    <t>Motor Vehicle Tax</t>
  </si>
  <si>
    <t>State Property Tax</t>
  </si>
  <si>
    <t>Other State Taxes</t>
  </si>
  <si>
    <t>Total State Tax Collections</t>
  </si>
  <si>
    <t>All revenues shown in the table are net of refunds.</t>
  </si>
  <si>
    <t>The table includes all state tax collections, regardless of fund.  It includes no local tax revenue (counties, cities, towns, school districts, or special districts).</t>
  </si>
  <si>
    <t>Comments on individual taxes:</t>
  </si>
  <si>
    <r>
      <t xml:space="preserve">1.  </t>
    </r>
    <r>
      <rPr>
        <b/>
        <sz val="10"/>
        <color indexed="8"/>
        <rFont val="Calibri"/>
        <family val="2"/>
        <scheme val="minor"/>
      </rPr>
      <t xml:space="preserve">Corporate &amp; Bank Excise Taxes </t>
    </r>
    <r>
      <rPr>
        <sz val="10"/>
        <color indexed="8"/>
        <rFont val="Calibri"/>
        <family val="2"/>
        <scheme val="minor"/>
      </rPr>
      <t>do not include Mining Taxes, which are shown separately on the table.</t>
    </r>
  </si>
  <si>
    <r>
      <t xml:space="preserve">4.  </t>
    </r>
    <r>
      <rPr>
        <b/>
        <sz val="10"/>
        <color indexed="8"/>
        <rFont val="Calibri"/>
        <family val="2"/>
        <scheme val="minor"/>
      </rPr>
      <t>Gross Earnings Taxes</t>
    </r>
    <r>
      <rPr>
        <sz val="10"/>
        <color indexed="8"/>
        <rFont val="Calibri"/>
        <family val="2"/>
        <scheme val="minor"/>
      </rPr>
      <t xml:space="preserve"> include the Insurance Premiums Taxes.</t>
    </r>
  </si>
  <si>
    <t>Notes for Table 5. Minnesota State Tax Collections (FY 1957 - 1974) from Economic Report to the Governor (1986)</t>
  </si>
  <si>
    <t>MN Department of Revenue, Tax Research Division</t>
  </si>
  <si>
    <t>end of worksheet</t>
  </si>
  <si>
    <r>
      <t xml:space="preserve">2.  </t>
    </r>
    <r>
      <rPr>
        <b/>
        <sz val="10"/>
        <color indexed="8"/>
        <rFont val="Calibri"/>
        <family val="2"/>
        <scheme val="minor"/>
      </rPr>
      <t>Inheritance &amp; Gift Taxes</t>
    </r>
    <r>
      <rPr>
        <sz val="10"/>
        <color indexed="8"/>
        <rFont val="Calibri"/>
        <family val="2"/>
        <scheme val="minor"/>
      </rPr>
      <t xml:space="preserve"> were replaced by the Estate Tax in 1979.  </t>
    </r>
  </si>
  <si>
    <r>
      <t xml:space="preserve">3. </t>
    </r>
    <r>
      <rPr>
        <b/>
        <sz val="10"/>
        <color indexed="8"/>
        <rFont val="Calibri"/>
        <family val="2"/>
        <scheme val="minor"/>
      </rPr>
      <t xml:space="preserve"> Motor Vehicle Tax</t>
    </r>
    <r>
      <rPr>
        <sz val="10"/>
        <color indexed="8"/>
        <rFont val="Calibri"/>
        <family val="2"/>
        <scheme val="minor"/>
      </rPr>
      <t xml:space="preserve"> appears to include both the Motor Vehicle Registration Tax &amp; Motor Vehicle Sales Tax starting in FY 1973.</t>
    </r>
  </si>
  <si>
    <r>
      <rPr>
        <b/>
        <sz val="10"/>
        <color indexed="10"/>
        <rFont val="Calibri"/>
        <family val="2"/>
        <scheme val="minor"/>
      </rPr>
      <t xml:space="preserve">Collections totals on Table 5 are not entirely consistent with totals shown on Table 1.  </t>
    </r>
    <r>
      <rPr>
        <sz val="10"/>
        <color indexed="10"/>
        <rFont val="Calibri"/>
        <family val="2"/>
        <scheme val="minor"/>
      </rPr>
      <t>Totals on</t>
    </r>
    <r>
      <rPr>
        <b/>
        <sz val="10"/>
        <color indexed="10"/>
        <rFont val="Calibri"/>
        <family val="2"/>
        <scheme val="minor"/>
      </rPr>
      <t xml:space="preserve"> </t>
    </r>
    <r>
      <rPr>
        <sz val="10"/>
        <color indexed="10"/>
        <rFont val="Calibri"/>
        <family val="2"/>
        <scheme val="minor"/>
      </rPr>
      <t xml:space="preserve">Table 5 are from the </t>
    </r>
    <r>
      <rPr>
        <i/>
        <sz val="10"/>
        <color indexed="10"/>
        <rFont val="Calibri"/>
        <family val="2"/>
        <scheme val="minor"/>
      </rPr>
      <t>1986 Economic Report to the Governor.</t>
    </r>
    <r>
      <rPr>
        <sz val="10"/>
        <color indexed="10"/>
        <rFont val="Calibri"/>
        <family val="2"/>
        <scheme val="minor"/>
      </rPr>
      <t xml:space="preserve"> Table 1 shows similar totals for years starting in 1974, based on numbers shown in the </t>
    </r>
    <r>
      <rPr>
        <i/>
        <sz val="10"/>
        <color indexed="10"/>
        <rFont val="Calibri"/>
        <family val="2"/>
        <scheme val="minor"/>
      </rPr>
      <t>Minnesota Tax Handbook</t>
    </r>
    <r>
      <rPr>
        <sz val="10"/>
        <color indexed="10"/>
        <rFont val="Calibri"/>
        <family val="2"/>
        <scheme val="minor"/>
      </rPr>
      <t xml:space="preserve">.  Fiscal Year 1974 totals are included on both Table 1 &amp; Table 5, &amp; a comparison of those FY 1974 totals illustrates the inconsistencies.   Totals from the </t>
    </r>
    <r>
      <rPr>
        <i/>
        <sz val="10"/>
        <color indexed="10"/>
        <rFont val="Calibri"/>
        <family val="2"/>
        <scheme val="minor"/>
      </rPr>
      <t>Minnesota Tax Handbook</t>
    </r>
    <r>
      <rPr>
        <sz val="10"/>
        <color indexed="10"/>
        <rFont val="Calibri"/>
        <family val="2"/>
        <scheme val="minor"/>
      </rPr>
      <t xml:space="preserve"> do not exist for years prior to 1974.</t>
    </r>
  </si>
  <si>
    <t>Table 5. Minnesota State Tax Collections (FY 1957 - 1974) from Economic Report to the Governor (1986)</t>
  </si>
  <si>
    <t>Tax Type</t>
  </si>
  <si>
    <t>This cell intentionally left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</si>
</sst>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4"/>
      <color rgb="FFFF0000"/>
      <name val="Calibri"/>
      <family val="2"/>
      <scheme val="minor"/>
    </font>
    <font>
      <b/>
      <sz val="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Border="1" applyAlignment="1" applyProtection="1">
      <alignment vertical="center"/>
    </xf>
    <xf numFmtId="41" fontId="7" fillId="0" borderId="13" xfId="0" applyNumberFormat="1" applyFont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164" fontId="6" fillId="3" borderId="45" xfId="1" applyNumberFormat="1" applyFont="1" applyFill="1" applyBorder="1" applyAlignment="1" applyProtection="1">
      <alignment vertical="center"/>
    </xf>
    <xf numFmtId="164" fontId="6" fillId="3" borderId="23" xfId="1" applyNumberFormat="1" applyFont="1" applyFill="1" applyBorder="1" applyAlignment="1" applyProtection="1">
      <alignment vertical="center"/>
    </xf>
    <xf numFmtId="164" fontId="6" fillId="3" borderId="22" xfId="1" applyNumberFormat="1" applyFont="1" applyFill="1" applyBorder="1" applyAlignment="1" applyProtection="1">
      <alignment vertical="center"/>
    </xf>
    <xf numFmtId="164" fontId="6" fillId="3" borderId="34" xfId="1" applyNumberFormat="1" applyFont="1" applyFill="1" applyBorder="1" applyAlignment="1" applyProtection="1">
      <alignment vertical="center"/>
    </xf>
    <xf numFmtId="164" fontId="6" fillId="3" borderId="2" xfId="1" applyNumberFormat="1" applyFont="1" applyFill="1" applyBorder="1" applyAlignment="1" applyProtection="1">
      <alignment vertical="center"/>
    </xf>
    <xf numFmtId="164" fontId="6" fillId="3" borderId="42" xfId="1" applyNumberFormat="1" applyFont="1" applyFill="1" applyBorder="1" applyAlignment="1" applyProtection="1">
      <alignment vertical="center"/>
    </xf>
    <xf numFmtId="164" fontId="6" fillId="3" borderId="21" xfId="1" applyNumberFormat="1" applyFont="1" applyFill="1" applyBorder="1" applyAlignment="1" applyProtection="1">
      <alignment vertical="center"/>
    </xf>
    <xf numFmtId="164" fontId="6" fillId="3" borderId="32" xfId="1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164" fontId="6" fillId="0" borderId="38" xfId="1" applyNumberFormat="1" applyFont="1" applyBorder="1" applyAlignment="1" applyProtection="1">
      <alignment vertical="center"/>
    </xf>
    <xf numFmtId="164" fontId="6" fillId="0" borderId="11" xfId="1" applyNumberFormat="1" applyFont="1" applyBorder="1" applyAlignment="1" applyProtection="1">
      <alignment vertical="center"/>
    </xf>
    <xf numFmtId="164" fontId="6" fillId="0" borderId="12" xfId="1" applyNumberFormat="1" applyFont="1" applyBorder="1" applyAlignment="1" applyProtection="1">
      <alignment vertical="center"/>
    </xf>
    <xf numFmtId="164" fontId="7" fillId="0" borderId="16" xfId="1" applyNumberFormat="1" applyFont="1" applyBorder="1" applyAlignment="1" applyProtection="1">
      <alignment vertical="center"/>
    </xf>
    <xf numFmtId="41" fontId="6" fillId="0" borderId="40" xfId="0" applyNumberFormat="1" applyFont="1" applyBorder="1" applyAlignment="1" applyProtection="1">
      <alignment vertical="center"/>
    </xf>
    <xf numFmtId="41" fontId="6" fillId="0" borderId="6" xfId="0" applyNumberFormat="1" applyFont="1" applyBorder="1" applyAlignment="1" applyProtection="1">
      <alignment vertical="center"/>
    </xf>
    <xf numFmtId="41" fontId="7" fillId="0" borderId="6" xfId="0" applyNumberFormat="1" applyFont="1" applyBorder="1" applyAlignment="1" applyProtection="1">
      <alignment vertical="center"/>
    </xf>
    <xf numFmtId="41" fontId="7" fillId="0" borderId="6" xfId="0" applyNumberFormat="1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center" vertical="center"/>
    </xf>
    <xf numFmtId="41" fontId="6" fillId="0" borderId="8" xfId="0" applyNumberFormat="1" applyFont="1" applyBorder="1" applyAlignment="1" applyProtection="1">
      <alignment vertical="center"/>
    </xf>
    <xf numFmtId="41" fontId="6" fillId="0" borderId="14" xfId="0" applyNumberFormat="1" applyFont="1" applyBorder="1" applyAlignment="1" applyProtection="1">
      <alignment vertical="center"/>
    </xf>
    <xf numFmtId="41" fontId="6" fillId="0" borderId="15" xfId="0" applyNumberFormat="1" applyFont="1" applyBorder="1" applyAlignment="1" applyProtection="1">
      <alignment vertical="center"/>
    </xf>
    <xf numFmtId="41" fontId="6" fillId="0" borderId="20" xfId="0" applyNumberFormat="1" applyFont="1" applyBorder="1" applyAlignment="1" applyProtection="1">
      <alignment vertical="center"/>
    </xf>
    <xf numFmtId="41" fontId="6" fillId="0" borderId="14" xfId="0" applyNumberFormat="1" applyFont="1" applyFill="1" applyBorder="1" applyAlignment="1" applyProtection="1">
      <alignment vertical="center"/>
    </xf>
    <xf numFmtId="41" fontId="6" fillId="0" borderId="13" xfId="0" applyNumberFormat="1" applyFont="1" applyBorder="1" applyAlignment="1" applyProtection="1">
      <alignment vertical="center"/>
    </xf>
    <xf numFmtId="41" fontId="6" fillId="0" borderId="7" xfId="0" applyNumberFormat="1" applyFont="1" applyBorder="1" applyAlignment="1" applyProtection="1">
      <alignment vertical="center"/>
    </xf>
    <xf numFmtId="41" fontId="6" fillId="0" borderId="9" xfId="0" applyNumberFormat="1" applyFont="1" applyBorder="1" applyAlignment="1" applyProtection="1">
      <alignment vertical="center"/>
    </xf>
    <xf numFmtId="41" fontId="6" fillId="0" borderId="6" xfId="0" applyNumberFormat="1" applyFont="1" applyFill="1" applyBorder="1" applyAlignment="1" applyProtection="1">
      <alignment vertical="center"/>
    </xf>
    <xf numFmtId="41" fontId="6" fillId="0" borderId="0" xfId="0" applyNumberFormat="1" applyFont="1" applyBorder="1" applyAlignment="1" applyProtection="1">
      <alignment vertical="center"/>
    </xf>
    <xf numFmtId="41" fontId="6" fillId="0" borderId="40" xfId="0" applyNumberFormat="1" applyFont="1" applyFill="1" applyBorder="1" applyAlignment="1" applyProtection="1">
      <alignment vertical="center"/>
    </xf>
    <xf numFmtId="41" fontId="6" fillId="0" borderId="7" xfId="0" applyNumberFormat="1" applyFont="1" applyFill="1" applyBorder="1" applyAlignment="1" applyProtection="1">
      <alignment vertical="center"/>
    </xf>
    <xf numFmtId="41" fontId="7" fillId="0" borderId="8" xfId="0" applyNumberFormat="1" applyFont="1" applyFill="1" applyBorder="1" applyAlignment="1" applyProtection="1">
      <alignment vertical="center"/>
    </xf>
    <xf numFmtId="41" fontId="7" fillId="0" borderId="6" xfId="0" applyNumberFormat="1" applyFont="1" applyFill="1" applyBorder="1" applyAlignment="1" applyProtection="1">
      <alignment vertical="center"/>
    </xf>
    <xf numFmtId="41" fontId="7" fillId="0" borderId="13" xfId="0" applyNumberFormat="1" applyFont="1" applyFill="1" applyBorder="1" applyAlignment="1" applyProtection="1">
      <alignment vertical="center"/>
    </xf>
    <xf numFmtId="41" fontId="6" fillId="0" borderId="19" xfId="0" applyNumberFormat="1" applyFont="1" applyBorder="1" applyAlignment="1" applyProtection="1">
      <alignment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4" fontId="7" fillId="0" borderId="44" xfId="1" applyNumberFormat="1" applyFont="1" applyBorder="1" applyAlignment="1" applyProtection="1">
      <alignment vertical="center"/>
    </xf>
    <xf numFmtId="164" fontId="7" fillId="0" borderId="25" xfId="1" applyNumberFormat="1" applyFont="1" applyBorder="1" applyAlignment="1" applyProtection="1">
      <alignment vertical="center"/>
    </xf>
    <xf numFmtId="164" fontId="6" fillId="0" borderId="26" xfId="1" applyNumberFormat="1" applyFont="1" applyBorder="1" applyAlignment="1" applyProtection="1">
      <alignment vertical="center"/>
    </xf>
    <xf numFmtId="164" fontId="6" fillId="0" borderId="27" xfId="1" applyNumberFormat="1" applyFont="1" applyBorder="1" applyAlignment="1" applyProtection="1">
      <alignment vertical="center"/>
    </xf>
    <xf numFmtId="164" fontId="6" fillId="0" borderId="25" xfId="1" applyNumberFormat="1" applyFont="1" applyBorder="1" applyAlignment="1" applyProtection="1">
      <alignment vertical="center"/>
    </xf>
    <xf numFmtId="164" fontId="6" fillId="0" borderId="16" xfId="1" applyNumberFormat="1" applyFont="1" applyBorder="1" applyAlignment="1" applyProtection="1">
      <alignment vertical="center"/>
    </xf>
    <xf numFmtId="164" fontId="7" fillId="0" borderId="0" xfId="1" applyNumberFormat="1" applyFont="1" applyFill="1" applyBorder="1" applyAlignment="1" applyProtection="1">
      <alignment vertical="center"/>
    </xf>
    <xf numFmtId="41" fontId="6" fillId="0" borderId="29" xfId="0" applyNumberFormat="1" applyFont="1" applyBorder="1" applyAlignment="1" applyProtection="1">
      <alignment vertical="center"/>
    </xf>
    <xf numFmtId="41" fontId="7" fillId="0" borderId="13" xfId="0" applyNumberFormat="1" applyFont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vertical="center"/>
    </xf>
    <xf numFmtId="41" fontId="6" fillId="0" borderId="31" xfId="0" applyNumberFormat="1" applyFont="1" applyBorder="1" applyAlignment="1" applyProtection="1">
      <alignment vertical="center"/>
    </xf>
    <xf numFmtId="41" fontId="6" fillId="0" borderId="30" xfId="0" applyNumberFormat="1" applyFont="1" applyFill="1" applyBorder="1" applyAlignment="1" applyProtection="1">
      <alignment vertical="center"/>
    </xf>
    <xf numFmtId="41" fontId="6" fillId="0" borderId="18" xfId="0" applyNumberFormat="1" applyFont="1" applyBorder="1" applyAlignment="1" applyProtection="1">
      <alignment vertical="center"/>
    </xf>
    <xf numFmtId="41" fontId="7" fillId="0" borderId="40" xfId="0" applyNumberFormat="1" applyFont="1" applyBorder="1" applyAlignment="1" applyProtection="1">
      <alignment vertical="center"/>
    </xf>
    <xf numFmtId="41" fontId="6" fillId="0" borderId="29" xfId="0" applyNumberFormat="1" applyFont="1" applyFill="1" applyBorder="1" applyAlignment="1" applyProtection="1">
      <alignment vertical="center"/>
    </xf>
    <xf numFmtId="41" fontId="7" fillId="0" borderId="35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6" fillId="0" borderId="33" xfId="0" applyNumberFormat="1" applyFont="1" applyBorder="1" applyAlignment="1" applyProtection="1">
      <alignment vertical="center"/>
    </xf>
    <xf numFmtId="41" fontId="6" fillId="0" borderId="36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164" fontId="6" fillId="0" borderId="39" xfId="1" applyNumberFormat="1" applyFont="1" applyBorder="1" applyAlignment="1" applyProtection="1">
      <alignment horizontal="left" vertical="center" indent="1"/>
    </xf>
    <xf numFmtId="41" fontId="6" fillId="0" borderId="3" xfId="0" applyNumberFormat="1" applyFont="1" applyBorder="1" applyAlignment="1" applyProtection="1">
      <alignment horizontal="left" vertical="center" indent="1"/>
    </xf>
    <xf numFmtId="41" fontId="6" fillId="0" borderId="24" xfId="0" applyNumberFormat="1" applyFont="1" applyBorder="1" applyAlignment="1" applyProtection="1">
      <alignment horizontal="left" vertical="center" indent="1"/>
    </xf>
    <xf numFmtId="41" fontId="6" fillId="0" borderId="41" xfId="0" applyNumberFormat="1" applyFont="1" applyBorder="1" applyAlignment="1" applyProtection="1">
      <alignment horizontal="left" vertical="center" indent="1"/>
    </xf>
    <xf numFmtId="41" fontId="6" fillId="0" borderId="10" xfId="0" applyNumberFormat="1" applyFont="1" applyBorder="1" applyAlignment="1" applyProtection="1">
      <alignment horizontal="left" vertical="center" indent="1"/>
    </xf>
    <xf numFmtId="164" fontId="6" fillId="0" borderId="43" xfId="1" applyNumberFormat="1" applyFont="1" applyBorder="1" applyAlignment="1" applyProtection="1">
      <alignment horizontal="left" vertical="center" indent="1"/>
    </xf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vertical="center"/>
    </xf>
    <xf numFmtId="164" fontId="23" fillId="0" borderId="0" xfId="1" applyNumberFormat="1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164" fontId="24" fillId="0" borderId="28" xfId="1" applyNumberFormat="1" applyFont="1" applyBorder="1" applyAlignment="1" applyProtection="1">
      <alignment horizontal="center" vertical="center"/>
    </xf>
    <xf numFmtId="164" fontId="23" fillId="0" borderId="28" xfId="1" applyNumberFormat="1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8BE21"/>
      <color rgb="FF9BC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tabSelected="1" zoomScaleNormal="100" workbookViewId="0">
      <selection activeCell="K3" sqref="K3"/>
    </sheetView>
  </sheetViews>
  <sheetFormatPr defaultColWidth="35.6640625" defaultRowHeight="13.8" x14ac:dyDescent="0.3"/>
  <cols>
    <col min="1" max="1" width="39" style="16" customWidth="1"/>
    <col min="2" max="5" width="11.21875" style="16" bestFit="1" customWidth="1"/>
    <col min="6" max="10" width="12.88671875" style="16" bestFit="1" customWidth="1"/>
    <col min="11" max="14" width="11" style="16" customWidth="1"/>
    <col min="15" max="16384" width="35.6640625" style="16"/>
  </cols>
  <sheetData>
    <row r="1" spans="1:17" s="15" customFormat="1" ht="21" x14ac:dyDescent="0.3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88"/>
      <c r="L1" s="88"/>
      <c r="M1" s="13"/>
      <c r="N1" s="14"/>
    </row>
    <row r="2" spans="1:17" s="83" customFormat="1" ht="6.6" x14ac:dyDescent="0.3">
      <c r="A2" s="101" t="s">
        <v>29</v>
      </c>
      <c r="B2" s="102"/>
      <c r="C2" s="102"/>
      <c r="D2" s="102"/>
      <c r="E2" s="102"/>
      <c r="F2" s="102"/>
      <c r="G2" s="102"/>
      <c r="H2" s="102"/>
      <c r="I2" s="102"/>
      <c r="J2" s="102"/>
      <c r="K2" s="86"/>
      <c r="L2" s="86"/>
      <c r="M2" s="86"/>
      <c r="N2" s="87"/>
    </row>
    <row r="3" spans="1:17" s="17" customFormat="1" ht="15.6" x14ac:dyDescent="0.3">
      <c r="A3" s="91" t="s">
        <v>29</v>
      </c>
      <c r="B3" s="98" t="s">
        <v>0</v>
      </c>
      <c r="C3" s="98"/>
      <c r="D3" s="98"/>
      <c r="E3" s="98"/>
      <c r="F3" s="98"/>
      <c r="G3" s="98"/>
      <c r="H3" s="98"/>
      <c r="I3" s="98"/>
      <c r="J3" s="98"/>
      <c r="K3" s="1"/>
      <c r="L3" s="1"/>
      <c r="M3" s="1"/>
      <c r="N3" s="1"/>
    </row>
    <row r="4" spans="1:17" s="17" customFormat="1" ht="15.6" x14ac:dyDescent="0.3">
      <c r="A4" s="89" t="s">
        <v>28</v>
      </c>
      <c r="B4" s="18">
        <v>1957</v>
      </c>
      <c r="C4" s="19">
        <v>1958</v>
      </c>
      <c r="D4" s="20">
        <v>1959</v>
      </c>
      <c r="E4" s="20">
        <v>1960</v>
      </c>
      <c r="F4" s="20">
        <v>1961</v>
      </c>
      <c r="G4" s="20">
        <v>1962</v>
      </c>
      <c r="H4" s="20">
        <v>1963</v>
      </c>
      <c r="I4" s="19">
        <v>1964</v>
      </c>
      <c r="J4" s="21">
        <v>1965</v>
      </c>
      <c r="K4" s="22"/>
      <c r="L4" s="22"/>
      <c r="M4" s="22"/>
      <c r="N4" s="22"/>
      <c r="O4" s="22"/>
      <c r="P4" s="22"/>
      <c r="Q4" s="22"/>
    </row>
    <row r="5" spans="1:17" s="17" customFormat="1" ht="15.6" x14ac:dyDescent="0.3">
      <c r="A5" s="77" t="s">
        <v>1</v>
      </c>
      <c r="B5" s="23">
        <v>64225</v>
      </c>
      <c r="C5" s="24">
        <v>72560</v>
      </c>
      <c r="D5" s="25">
        <v>76281</v>
      </c>
      <c r="E5" s="25">
        <v>88941</v>
      </c>
      <c r="F5" s="25">
        <v>97045</v>
      </c>
      <c r="G5" s="25">
        <v>122175</v>
      </c>
      <c r="H5" s="25">
        <v>141024</v>
      </c>
      <c r="I5" s="24">
        <v>145919</v>
      </c>
      <c r="J5" s="26">
        <v>172087</v>
      </c>
      <c r="O5" s="22"/>
      <c r="P5" s="22"/>
      <c r="Q5" s="22"/>
    </row>
    <row r="6" spans="1:17" s="17" customFormat="1" ht="15.6" x14ac:dyDescent="0.3">
      <c r="A6" s="78" t="s">
        <v>2</v>
      </c>
      <c r="B6" s="27">
        <v>6205</v>
      </c>
      <c r="C6" s="28">
        <v>5445</v>
      </c>
      <c r="D6" s="28">
        <v>7123</v>
      </c>
      <c r="E6" s="28">
        <v>7389</v>
      </c>
      <c r="F6" s="28">
        <v>9857</v>
      </c>
      <c r="G6" s="29">
        <v>9080</v>
      </c>
      <c r="H6" s="30">
        <v>15322</v>
      </c>
      <c r="I6" s="31">
        <v>16186</v>
      </c>
      <c r="J6" s="2">
        <v>14044</v>
      </c>
      <c r="O6" s="22"/>
      <c r="P6" s="22"/>
      <c r="Q6" s="22"/>
    </row>
    <row r="7" spans="1:17" s="17" customFormat="1" ht="15.6" x14ac:dyDescent="0.3">
      <c r="A7" s="79" t="s">
        <v>3</v>
      </c>
      <c r="B7" s="27">
        <f>20198+1751</f>
        <v>21949</v>
      </c>
      <c r="C7" s="32">
        <f>22939+3630</f>
        <v>26569</v>
      </c>
      <c r="D7" s="28">
        <f>23156+3124</f>
        <v>26280</v>
      </c>
      <c r="E7" s="32">
        <f>37211+2988</f>
        <v>40199</v>
      </c>
      <c r="F7" s="32">
        <f>32413+4987</f>
        <v>37400</v>
      </c>
      <c r="G7" s="28">
        <f>30701+4943</f>
        <v>35644</v>
      </c>
      <c r="H7" s="28">
        <f>32748+5095</f>
        <v>37843</v>
      </c>
      <c r="I7" s="33">
        <f>35589+5099</f>
        <v>40688</v>
      </c>
      <c r="J7" s="34">
        <f>41991+4875</f>
        <v>46866</v>
      </c>
      <c r="O7" s="22"/>
      <c r="P7" s="22"/>
      <c r="Q7" s="22"/>
    </row>
    <row r="8" spans="1:17" s="17" customFormat="1" ht="15.6" x14ac:dyDescent="0.3">
      <c r="A8" s="80" t="s">
        <v>4</v>
      </c>
      <c r="B8" s="35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32">
        <v>0</v>
      </c>
      <c r="I8" s="36">
        <v>0</v>
      </c>
      <c r="J8" s="37">
        <v>0</v>
      </c>
      <c r="O8" s="22"/>
      <c r="P8" s="22"/>
      <c r="Q8" s="22"/>
    </row>
    <row r="9" spans="1:17" s="17" customFormat="1" ht="15.6" x14ac:dyDescent="0.3">
      <c r="A9" s="79" t="s">
        <v>5</v>
      </c>
      <c r="B9" s="27">
        <v>28358</v>
      </c>
      <c r="C9" s="38">
        <v>29963</v>
      </c>
      <c r="D9" s="39">
        <v>29216</v>
      </c>
      <c r="E9" s="28">
        <v>30212</v>
      </c>
      <c r="F9" s="40">
        <v>32262</v>
      </c>
      <c r="G9" s="40">
        <v>32224</v>
      </c>
      <c r="H9" s="28">
        <v>33709</v>
      </c>
      <c r="I9" s="33">
        <v>36010</v>
      </c>
      <c r="J9" s="34">
        <v>38123</v>
      </c>
      <c r="O9" s="22"/>
      <c r="P9" s="22"/>
      <c r="Q9" s="22"/>
    </row>
    <row r="10" spans="1:17" s="17" customFormat="1" ht="15.6" x14ac:dyDescent="0.3">
      <c r="A10" s="80" t="s">
        <v>6</v>
      </c>
      <c r="B10" s="41">
        <v>31700</v>
      </c>
      <c r="C10" s="38">
        <v>37285</v>
      </c>
      <c r="D10" s="28">
        <v>19537</v>
      </c>
      <c r="E10" s="28">
        <v>14558</v>
      </c>
      <c r="F10" s="38">
        <v>25318</v>
      </c>
      <c r="G10" s="28">
        <v>16942</v>
      </c>
      <c r="H10" s="41">
        <v>15257</v>
      </c>
      <c r="I10" s="33">
        <v>14957</v>
      </c>
      <c r="J10" s="37">
        <v>15415</v>
      </c>
      <c r="O10" s="22"/>
      <c r="P10" s="22"/>
      <c r="Q10" s="22"/>
    </row>
    <row r="11" spans="1:17" s="17" customFormat="1" ht="15.6" x14ac:dyDescent="0.3">
      <c r="A11" s="81" t="s">
        <v>7</v>
      </c>
      <c r="B11" s="27">
        <v>0</v>
      </c>
      <c r="C11" s="28">
        <v>0</v>
      </c>
      <c r="D11" s="28">
        <v>0</v>
      </c>
      <c r="E11" s="38">
        <v>0</v>
      </c>
      <c r="F11" s="28">
        <v>0</v>
      </c>
      <c r="G11" s="28">
        <v>0</v>
      </c>
      <c r="H11" s="28">
        <v>0</v>
      </c>
      <c r="I11" s="33">
        <v>0</v>
      </c>
      <c r="J11" s="37">
        <v>0</v>
      </c>
      <c r="O11" s="22"/>
      <c r="P11" s="22"/>
      <c r="Q11" s="22"/>
    </row>
    <row r="12" spans="1:17" s="17" customFormat="1" ht="15.6" x14ac:dyDescent="0.3">
      <c r="A12" s="80" t="s">
        <v>8</v>
      </c>
      <c r="B12" s="35">
        <v>54392</v>
      </c>
      <c r="C12" s="32">
        <v>56853</v>
      </c>
      <c r="D12" s="28">
        <v>58649</v>
      </c>
      <c r="E12" s="28">
        <v>61034</v>
      </c>
      <c r="F12" s="38">
        <v>62516</v>
      </c>
      <c r="G12" s="32">
        <v>64279</v>
      </c>
      <c r="H12" s="32">
        <v>66587</v>
      </c>
      <c r="I12" s="33">
        <v>80415</v>
      </c>
      <c r="J12" s="37">
        <v>84561</v>
      </c>
      <c r="O12" s="22"/>
      <c r="P12" s="22"/>
      <c r="Q12" s="22"/>
    </row>
    <row r="13" spans="1:17" s="17" customFormat="1" ht="15.6" x14ac:dyDescent="0.3">
      <c r="A13" s="79" t="s">
        <v>9</v>
      </c>
      <c r="B13" s="42">
        <v>16014</v>
      </c>
      <c r="C13" s="40">
        <v>15081</v>
      </c>
      <c r="D13" s="43">
        <v>15345</v>
      </c>
      <c r="E13" s="40">
        <v>15525</v>
      </c>
      <c r="F13" s="44">
        <v>19028</v>
      </c>
      <c r="G13" s="45">
        <v>19579</v>
      </c>
      <c r="H13" s="45">
        <v>20130</v>
      </c>
      <c r="I13" s="45">
        <v>20661</v>
      </c>
      <c r="J13" s="46">
        <v>21967</v>
      </c>
      <c r="O13" s="22"/>
      <c r="P13" s="22"/>
      <c r="Q13" s="22"/>
    </row>
    <row r="14" spans="1:17" s="17" customFormat="1" ht="15.6" x14ac:dyDescent="0.3">
      <c r="A14" s="80" t="s">
        <v>10</v>
      </c>
      <c r="B14" s="35">
        <v>13301</v>
      </c>
      <c r="C14" s="32">
        <v>13942</v>
      </c>
      <c r="D14" s="32">
        <v>14903</v>
      </c>
      <c r="E14" s="32">
        <v>21052</v>
      </c>
      <c r="F14" s="28">
        <v>22795</v>
      </c>
      <c r="G14" s="28">
        <v>25156</v>
      </c>
      <c r="H14" s="38">
        <v>27648</v>
      </c>
      <c r="I14" s="33">
        <v>29144</v>
      </c>
      <c r="J14" s="37">
        <v>30883</v>
      </c>
      <c r="O14" s="22"/>
      <c r="P14" s="22"/>
      <c r="Q14" s="22"/>
    </row>
    <row r="15" spans="1:17" s="17" customFormat="1" ht="15.6" x14ac:dyDescent="0.3">
      <c r="A15" s="80" t="s">
        <v>11</v>
      </c>
      <c r="B15" s="35">
        <v>179</v>
      </c>
      <c r="C15" s="28">
        <v>194</v>
      </c>
      <c r="D15" s="28">
        <v>162</v>
      </c>
      <c r="E15" s="28">
        <v>156</v>
      </c>
      <c r="F15" s="28">
        <v>164</v>
      </c>
      <c r="G15" s="38">
        <v>199</v>
      </c>
      <c r="H15" s="32">
        <v>662</v>
      </c>
      <c r="I15" s="33">
        <v>1897</v>
      </c>
      <c r="J15" s="37">
        <v>2479</v>
      </c>
      <c r="O15" s="22"/>
      <c r="P15" s="22"/>
      <c r="Q15" s="22"/>
    </row>
    <row r="16" spans="1:17" s="17" customFormat="1" ht="15.6" x14ac:dyDescent="0.3">
      <c r="A16" s="80" t="s">
        <v>12</v>
      </c>
      <c r="B16" s="35">
        <v>30590</v>
      </c>
      <c r="C16" s="28">
        <v>33121</v>
      </c>
      <c r="D16" s="28">
        <v>34061</v>
      </c>
      <c r="E16" s="28">
        <v>36735</v>
      </c>
      <c r="F16" s="28">
        <v>37572</v>
      </c>
      <c r="G16" s="28">
        <v>38694</v>
      </c>
      <c r="H16" s="47">
        <v>39705</v>
      </c>
      <c r="I16" s="28">
        <v>41377</v>
      </c>
      <c r="J16" s="37">
        <v>43306</v>
      </c>
      <c r="O16" s="22"/>
      <c r="P16" s="22"/>
      <c r="Q16" s="22"/>
    </row>
    <row r="17" spans="1:17" s="17" customFormat="1" ht="15.6" x14ac:dyDescent="0.3">
      <c r="A17" s="79" t="s">
        <v>13</v>
      </c>
      <c r="B17" s="27">
        <v>14670</v>
      </c>
      <c r="C17" s="28">
        <v>17149</v>
      </c>
      <c r="D17" s="28">
        <v>19575</v>
      </c>
      <c r="E17" s="28">
        <v>20828</v>
      </c>
      <c r="F17" s="28">
        <v>23761</v>
      </c>
      <c r="G17" s="28">
        <v>23684</v>
      </c>
      <c r="H17" s="28">
        <v>24772</v>
      </c>
      <c r="I17" s="33">
        <v>29770</v>
      </c>
      <c r="J17" s="37">
        <v>29438</v>
      </c>
      <c r="O17" s="22"/>
      <c r="P17" s="22"/>
      <c r="Q17" s="22"/>
    </row>
    <row r="18" spans="1:17" s="17" customFormat="1" ht="16.2" thickBot="1" x14ac:dyDescent="0.35">
      <c r="A18" s="79" t="s">
        <v>14</v>
      </c>
      <c r="B18" s="27">
        <v>814</v>
      </c>
      <c r="C18" s="28">
        <v>563</v>
      </c>
      <c r="D18" s="28">
        <v>969</v>
      </c>
      <c r="E18" s="28">
        <v>2086</v>
      </c>
      <c r="F18" s="28">
        <v>2317</v>
      </c>
      <c r="G18" s="28">
        <v>2547</v>
      </c>
      <c r="H18" s="28">
        <v>6290</v>
      </c>
      <c r="I18" s="28">
        <v>7452</v>
      </c>
      <c r="J18" s="37">
        <v>5548</v>
      </c>
      <c r="O18" s="22"/>
      <c r="P18" s="22"/>
      <c r="Q18" s="22"/>
    </row>
    <row r="19" spans="1:17" s="17" customFormat="1" ht="16.2" thickTop="1" x14ac:dyDescent="0.3">
      <c r="A19" s="9" t="s">
        <v>15</v>
      </c>
      <c r="B19" s="10">
        <f t="shared" ref="B19:J19" si="0">SUM(B5:B18)</f>
        <v>282397</v>
      </c>
      <c r="C19" s="11">
        <f t="shared" si="0"/>
        <v>308725</v>
      </c>
      <c r="D19" s="7">
        <f t="shared" si="0"/>
        <v>302101</v>
      </c>
      <c r="E19" s="6">
        <f t="shared" si="0"/>
        <v>338715</v>
      </c>
      <c r="F19" s="11">
        <f t="shared" si="0"/>
        <v>370035</v>
      </c>
      <c r="G19" s="7">
        <f t="shared" si="0"/>
        <v>390203</v>
      </c>
      <c r="H19" s="7">
        <f t="shared" si="0"/>
        <v>428949</v>
      </c>
      <c r="I19" s="7">
        <f t="shared" si="0"/>
        <v>464476</v>
      </c>
      <c r="J19" s="12">
        <f t="shared" si="0"/>
        <v>504717</v>
      </c>
      <c r="O19" s="22"/>
      <c r="P19" s="22"/>
      <c r="Q19" s="22"/>
    </row>
    <row r="20" spans="1:17" s="94" customFormat="1" ht="10.199999999999999" x14ac:dyDescent="0.3">
      <c r="A20" s="103" t="s">
        <v>29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92"/>
      <c r="L20" s="92"/>
      <c r="M20" s="92"/>
      <c r="N20" s="92"/>
      <c r="O20" s="93"/>
      <c r="P20" s="93"/>
      <c r="Q20" s="93"/>
    </row>
    <row r="21" spans="1:17" s="17" customFormat="1" ht="15.6" x14ac:dyDescent="0.3">
      <c r="A21" s="90" t="s">
        <v>28</v>
      </c>
      <c r="B21" s="48">
        <v>1966</v>
      </c>
      <c r="C21" s="19">
        <v>1967</v>
      </c>
      <c r="D21" s="20">
        <v>1968</v>
      </c>
      <c r="E21" s="48">
        <v>1969</v>
      </c>
      <c r="F21" s="19">
        <v>1970</v>
      </c>
      <c r="G21" s="20">
        <v>1971</v>
      </c>
      <c r="H21" s="48">
        <v>1972</v>
      </c>
      <c r="I21" s="19">
        <v>1973</v>
      </c>
      <c r="J21" s="21">
        <v>1974</v>
      </c>
      <c r="K21" s="49"/>
      <c r="L21" s="49"/>
      <c r="M21" s="49"/>
      <c r="N21" s="22"/>
      <c r="O21" s="22"/>
      <c r="P21" s="22"/>
      <c r="Q21" s="22"/>
    </row>
    <row r="22" spans="1:17" s="17" customFormat="1" ht="15.6" x14ac:dyDescent="0.3">
      <c r="A22" s="82" t="s">
        <v>1</v>
      </c>
      <c r="B22" s="50">
        <v>222313</v>
      </c>
      <c r="C22" s="51">
        <v>245675</v>
      </c>
      <c r="D22" s="52">
        <v>269695</v>
      </c>
      <c r="E22" s="53">
        <v>300204</v>
      </c>
      <c r="F22" s="54">
        <v>343029</v>
      </c>
      <c r="G22" s="52">
        <v>370932</v>
      </c>
      <c r="H22" s="52">
        <v>506370</v>
      </c>
      <c r="I22" s="52">
        <v>613902</v>
      </c>
      <c r="J22" s="55">
        <v>740869</v>
      </c>
      <c r="K22" s="56"/>
      <c r="L22" s="56"/>
      <c r="M22" s="3"/>
      <c r="O22" s="22"/>
      <c r="P22" s="22"/>
      <c r="Q22" s="22"/>
    </row>
    <row r="23" spans="1:17" s="17" customFormat="1" ht="15.6" x14ac:dyDescent="0.3">
      <c r="A23" s="80" t="s">
        <v>2</v>
      </c>
      <c r="B23" s="57">
        <v>14752</v>
      </c>
      <c r="C23" s="33">
        <v>14359</v>
      </c>
      <c r="D23" s="33">
        <v>18734</v>
      </c>
      <c r="E23" s="33">
        <v>21618</v>
      </c>
      <c r="F23" s="33">
        <v>20380</v>
      </c>
      <c r="G23" s="33">
        <v>22233</v>
      </c>
      <c r="H23" s="33">
        <v>26062</v>
      </c>
      <c r="I23" s="28">
        <v>28619</v>
      </c>
      <c r="J23" s="58">
        <v>30141</v>
      </c>
      <c r="K23" s="59"/>
      <c r="L23" s="59"/>
      <c r="M23" s="59"/>
      <c r="O23" s="22"/>
      <c r="P23" s="22"/>
      <c r="Q23" s="22"/>
    </row>
    <row r="24" spans="1:17" s="17" customFormat="1" ht="15.6" x14ac:dyDescent="0.3">
      <c r="A24" s="81" t="s">
        <v>3</v>
      </c>
      <c r="B24" s="27">
        <f>66392+7970</f>
        <v>74362</v>
      </c>
      <c r="C24" s="33">
        <f>66478+5586</f>
        <v>72064</v>
      </c>
      <c r="D24" s="33">
        <f>60934+7905</f>
        <v>68839</v>
      </c>
      <c r="E24" s="33">
        <f>78082+8407</f>
        <v>86489</v>
      </c>
      <c r="F24" s="33">
        <f>76990+9875</f>
        <v>86865</v>
      </c>
      <c r="G24" s="33">
        <f>72079+16406</f>
        <v>88485</v>
      </c>
      <c r="H24" s="33">
        <f>101753+15249</f>
        <v>117002</v>
      </c>
      <c r="I24" s="33">
        <f>155755+16465</f>
        <v>172220</v>
      </c>
      <c r="J24" s="37">
        <f>174728+16529</f>
        <v>191257</v>
      </c>
      <c r="K24" s="59"/>
      <c r="L24" s="59"/>
      <c r="M24" s="59"/>
      <c r="O24" s="22"/>
      <c r="P24" s="22"/>
      <c r="Q24" s="22"/>
    </row>
    <row r="25" spans="1:17" s="17" customFormat="1" ht="15.6" x14ac:dyDescent="0.3">
      <c r="A25" s="81" t="s">
        <v>4</v>
      </c>
      <c r="B25" s="27">
        <v>0</v>
      </c>
      <c r="C25" s="33">
        <v>0</v>
      </c>
      <c r="D25" s="33">
        <v>0</v>
      </c>
      <c r="E25" s="33">
        <v>0</v>
      </c>
      <c r="F25" s="33">
        <v>0</v>
      </c>
      <c r="G25" s="28">
        <v>0</v>
      </c>
      <c r="H25" s="28">
        <v>0</v>
      </c>
      <c r="I25" s="28">
        <v>0</v>
      </c>
      <c r="J25" s="60">
        <v>7419</v>
      </c>
      <c r="K25" s="59"/>
      <c r="L25" s="59"/>
      <c r="M25" s="59"/>
      <c r="O25" s="22"/>
      <c r="P25" s="22"/>
      <c r="Q25" s="22"/>
    </row>
    <row r="26" spans="1:17" s="17" customFormat="1" ht="15.6" x14ac:dyDescent="0.3">
      <c r="A26" s="79" t="s">
        <v>5</v>
      </c>
      <c r="B26" s="27">
        <v>40081</v>
      </c>
      <c r="C26" s="33">
        <v>43682</v>
      </c>
      <c r="D26" s="33">
        <v>45191</v>
      </c>
      <c r="E26" s="33">
        <v>48696</v>
      </c>
      <c r="F26" s="33">
        <v>56939</v>
      </c>
      <c r="G26" s="33">
        <v>64490</v>
      </c>
      <c r="H26" s="33">
        <v>67474</v>
      </c>
      <c r="I26" s="40">
        <v>72867</v>
      </c>
      <c r="J26" s="61">
        <v>79861</v>
      </c>
      <c r="K26" s="59"/>
      <c r="L26" s="59"/>
      <c r="M26" s="59"/>
      <c r="O26" s="22"/>
      <c r="P26" s="22"/>
      <c r="Q26" s="22"/>
    </row>
    <row r="27" spans="1:17" s="17" customFormat="1" ht="15.6" x14ac:dyDescent="0.3">
      <c r="A27" s="79" t="s">
        <v>6</v>
      </c>
      <c r="B27" s="27">
        <v>18540</v>
      </c>
      <c r="C27" s="33">
        <v>18787</v>
      </c>
      <c r="D27" s="33">
        <v>15755</v>
      </c>
      <c r="E27" s="33">
        <v>14629</v>
      </c>
      <c r="F27" s="33">
        <v>17285</v>
      </c>
      <c r="G27" s="33">
        <v>18388</v>
      </c>
      <c r="H27" s="33">
        <v>20080</v>
      </c>
      <c r="I27" s="28">
        <v>17730</v>
      </c>
      <c r="J27" s="37">
        <v>27447</v>
      </c>
      <c r="K27" s="59"/>
      <c r="L27" s="59"/>
      <c r="M27" s="59"/>
      <c r="O27" s="22"/>
      <c r="P27" s="22"/>
      <c r="Q27" s="22"/>
    </row>
    <row r="28" spans="1:17" s="17" customFormat="1" ht="15.6" x14ac:dyDescent="0.3">
      <c r="A28" s="81" t="s">
        <v>7</v>
      </c>
      <c r="B28" s="27">
        <v>0</v>
      </c>
      <c r="C28" s="33">
        <v>0</v>
      </c>
      <c r="D28" s="33">
        <v>113078</v>
      </c>
      <c r="E28" s="33">
        <v>173961</v>
      </c>
      <c r="F28" s="33">
        <v>195620</v>
      </c>
      <c r="G28" s="33">
        <v>212721</v>
      </c>
      <c r="H28" s="33">
        <v>270128</v>
      </c>
      <c r="I28" s="33">
        <v>299326</v>
      </c>
      <c r="J28" s="37">
        <v>348141</v>
      </c>
      <c r="K28" s="59"/>
      <c r="L28" s="59"/>
      <c r="M28" s="59"/>
      <c r="O28" s="22"/>
      <c r="P28" s="22"/>
      <c r="Q28" s="22"/>
    </row>
    <row r="29" spans="1:17" s="17" customFormat="1" ht="15.6" x14ac:dyDescent="0.3">
      <c r="A29" s="81" t="s">
        <v>8</v>
      </c>
      <c r="B29" s="27">
        <v>89557</v>
      </c>
      <c r="C29" s="28">
        <v>94759</v>
      </c>
      <c r="D29" s="62">
        <v>115698</v>
      </c>
      <c r="E29" s="28">
        <v>124427</v>
      </c>
      <c r="F29" s="47">
        <v>132038</v>
      </c>
      <c r="G29" s="28">
        <v>139111</v>
      </c>
      <c r="H29" s="62">
        <v>146273</v>
      </c>
      <c r="I29" s="28">
        <v>150356</v>
      </c>
      <c r="J29" s="37">
        <v>148879</v>
      </c>
      <c r="K29" s="59"/>
      <c r="L29" s="59"/>
      <c r="M29" s="59"/>
      <c r="O29" s="22"/>
      <c r="P29" s="22"/>
      <c r="Q29" s="22"/>
    </row>
    <row r="30" spans="1:17" s="17" customFormat="1" ht="15.6" x14ac:dyDescent="0.3">
      <c r="A30" s="81" t="s">
        <v>9</v>
      </c>
      <c r="B30" s="63">
        <v>23316</v>
      </c>
      <c r="C30" s="28">
        <v>24743</v>
      </c>
      <c r="D30" s="28">
        <v>26197</v>
      </c>
      <c r="E30" s="40">
        <v>28049</v>
      </c>
      <c r="F30" s="64">
        <v>34112</v>
      </c>
      <c r="G30" s="40">
        <v>37416</v>
      </c>
      <c r="H30" s="36">
        <v>41814</v>
      </c>
      <c r="I30" s="65">
        <v>46860</v>
      </c>
      <c r="J30" s="46">
        <v>49032</v>
      </c>
      <c r="K30" s="66"/>
      <c r="L30" s="59"/>
      <c r="M30" s="59"/>
      <c r="O30" s="22"/>
      <c r="P30" s="22"/>
      <c r="Q30" s="22"/>
    </row>
    <row r="31" spans="1:17" s="17" customFormat="1" ht="15.6" x14ac:dyDescent="0.3">
      <c r="A31" s="79" t="s">
        <v>10</v>
      </c>
      <c r="B31" s="27">
        <v>31315</v>
      </c>
      <c r="C31" s="28">
        <v>32694</v>
      </c>
      <c r="D31" s="28">
        <v>32531</v>
      </c>
      <c r="E31" s="28">
        <v>34075</v>
      </c>
      <c r="F31" s="28">
        <v>49438</v>
      </c>
      <c r="G31" s="28">
        <v>58582</v>
      </c>
      <c r="H31" s="28">
        <v>60014</v>
      </c>
      <c r="I31" s="28">
        <v>75010</v>
      </c>
      <c r="J31" s="37">
        <v>77868</v>
      </c>
      <c r="K31" s="59"/>
      <c r="L31" s="59"/>
      <c r="M31" s="59"/>
      <c r="O31" s="22"/>
      <c r="P31" s="22"/>
      <c r="Q31" s="22"/>
    </row>
    <row r="32" spans="1:17" s="17" customFormat="1" ht="15.6" x14ac:dyDescent="0.3">
      <c r="A32" s="79" t="s">
        <v>11</v>
      </c>
      <c r="B32" s="27">
        <v>2681</v>
      </c>
      <c r="C32" s="28">
        <v>3322</v>
      </c>
      <c r="D32" s="28">
        <v>3424</v>
      </c>
      <c r="E32" s="28">
        <v>3666</v>
      </c>
      <c r="F32" s="28">
        <v>3556</v>
      </c>
      <c r="G32" s="41">
        <v>3696</v>
      </c>
      <c r="H32" s="33">
        <v>4002</v>
      </c>
      <c r="I32" s="28">
        <v>4058</v>
      </c>
      <c r="J32" s="37">
        <v>3913</v>
      </c>
      <c r="K32" s="59"/>
      <c r="L32" s="59"/>
      <c r="M32" s="59"/>
      <c r="O32" s="22"/>
      <c r="P32" s="22"/>
      <c r="Q32" s="22"/>
    </row>
    <row r="33" spans="1:17" s="17" customFormat="1" ht="15.6" x14ac:dyDescent="0.3">
      <c r="A33" s="81" t="s">
        <v>12</v>
      </c>
      <c r="B33" s="27">
        <v>46869</v>
      </c>
      <c r="C33" s="28">
        <v>48694</v>
      </c>
      <c r="D33" s="57">
        <v>50555</v>
      </c>
      <c r="E33" s="28">
        <v>51526</v>
      </c>
      <c r="F33" s="28">
        <v>54741</v>
      </c>
      <c r="G33" s="67">
        <v>58308</v>
      </c>
      <c r="H33" s="33">
        <v>58620</v>
      </c>
      <c r="I33" s="28">
        <v>130026</v>
      </c>
      <c r="J33" s="37">
        <v>133257</v>
      </c>
      <c r="K33" s="59"/>
      <c r="L33" s="59"/>
      <c r="M33" s="59"/>
      <c r="O33" s="22"/>
      <c r="P33" s="22"/>
      <c r="Q33" s="22"/>
    </row>
    <row r="34" spans="1:17" s="17" customFormat="1" ht="15.6" x14ac:dyDescent="0.3">
      <c r="A34" s="79" t="s">
        <v>13</v>
      </c>
      <c r="B34" s="27">
        <v>29372</v>
      </c>
      <c r="C34" s="28">
        <v>38401</v>
      </c>
      <c r="D34" s="57">
        <v>29773</v>
      </c>
      <c r="E34" s="28">
        <v>479</v>
      </c>
      <c r="F34" s="28">
        <v>0</v>
      </c>
      <c r="G34" s="28">
        <v>213</v>
      </c>
      <c r="H34" s="33">
        <v>139</v>
      </c>
      <c r="I34" s="28">
        <v>0</v>
      </c>
      <c r="J34" s="34">
        <v>0</v>
      </c>
      <c r="K34" s="59"/>
      <c r="L34" s="59"/>
      <c r="M34" s="59"/>
      <c r="O34" s="22"/>
      <c r="P34" s="22"/>
      <c r="Q34" s="22"/>
    </row>
    <row r="35" spans="1:17" s="17" customFormat="1" ht="16.2" thickBot="1" x14ac:dyDescent="0.35">
      <c r="A35" s="81" t="s">
        <v>14</v>
      </c>
      <c r="B35" s="27">
        <v>6180</v>
      </c>
      <c r="C35" s="28">
        <v>6983</v>
      </c>
      <c r="D35" s="57">
        <v>7636</v>
      </c>
      <c r="E35" s="28">
        <v>8959</v>
      </c>
      <c r="F35" s="28">
        <v>15039</v>
      </c>
      <c r="G35" s="28">
        <v>8047</v>
      </c>
      <c r="H35" s="33">
        <v>19710</v>
      </c>
      <c r="I35" s="28">
        <v>13390</v>
      </c>
      <c r="J35" s="68">
        <v>11241</v>
      </c>
      <c r="K35" s="59"/>
      <c r="L35" s="59"/>
      <c r="M35" s="59"/>
      <c r="O35" s="22"/>
      <c r="P35" s="22"/>
      <c r="Q35" s="22"/>
    </row>
    <row r="36" spans="1:17" s="17" customFormat="1" ht="16.2" thickTop="1" x14ac:dyDescent="0.3">
      <c r="A36" s="5" t="s">
        <v>15</v>
      </c>
      <c r="B36" s="6">
        <f t="shared" ref="B36:J36" si="1">SUM(B22:B35)</f>
        <v>599338</v>
      </c>
      <c r="C36" s="7">
        <f t="shared" si="1"/>
        <v>644163</v>
      </c>
      <c r="D36" s="7">
        <f t="shared" si="1"/>
        <v>797106</v>
      </c>
      <c r="E36" s="7">
        <f t="shared" si="1"/>
        <v>896778</v>
      </c>
      <c r="F36" s="7">
        <f t="shared" si="1"/>
        <v>1009042</v>
      </c>
      <c r="G36" s="7">
        <f t="shared" si="1"/>
        <v>1082622</v>
      </c>
      <c r="H36" s="7">
        <f t="shared" si="1"/>
        <v>1337688</v>
      </c>
      <c r="I36" s="7">
        <f t="shared" si="1"/>
        <v>1624364</v>
      </c>
      <c r="J36" s="8">
        <f t="shared" si="1"/>
        <v>1849325</v>
      </c>
      <c r="K36" s="3"/>
      <c r="L36" s="3"/>
      <c r="M36" s="3"/>
      <c r="O36" s="22"/>
      <c r="P36" s="22"/>
      <c r="Q36" s="22"/>
    </row>
    <row r="37" spans="1:17" s="83" customFormat="1" ht="6.6" x14ac:dyDescent="0.3">
      <c r="A37" s="105" t="s">
        <v>29</v>
      </c>
      <c r="B37" s="106"/>
      <c r="C37" s="106"/>
      <c r="D37" s="106"/>
      <c r="E37" s="106"/>
      <c r="F37" s="106"/>
      <c r="G37" s="106"/>
      <c r="H37" s="106"/>
      <c r="I37" s="106"/>
      <c r="J37" s="106"/>
      <c r="O37" s="84"/>
      <c r="P37" s="84"/>
      <c r="Q37" s="84"/>
    </row>
    <row r="38" spans="1:17" s="70" customFormat="1" ht="18" x14ac:dyDescent="0.3">
      <c r="A38" s="69" t="s">
        <v>21</v>
      </c>
      <c r="O38" s="71"/>
      <c r="P38" s="71"/>
      <c r="Q38" s="71"/>
    </row>
    <row r="39" spans="1:17" x14ac:dyDescent="0.3">
      <c r="A39" s="97" t="s">
        <v>16</v>
      </c>
      <c r="B39" s="97"/>
      <c r="C39" s="97"/>
      <c r="D39" s="97"/>
      <c r="E39" s="97"/>
      <c r="F39" s="97"/>
      <c r="G39" s="97"/>
      <c r="H39" s="97"/>
      <c r="I39" s="97"/>
      <c r="J39" s="97"/>
      <c r="O39" s="72"/>
      <c r="P39" s="72"/>
      <c r="Q39" s="72"/>
    </row>
    <row r="40" spans="1:17" x14ac:dyDescent="0.3">
      <c r="A40" s="97" t="s">
        <v>17</v>
      </c>
      <c r="B40" s="97"/>
      <c r="C40" s="97"/>
      <c r="D40" s="97"/>
      <c r="E40" s="97"/>
      <c r="F40" s="97"/>
      <c r="G40" s="97"/>
      <c r="H40" s="97"/>
      <c r="I40" s="97"/>
      <c r="J40" s="97"/>
      <c r="O40" s="72"/>
      <c r="P40" s="72"/>
      <c r="Q40" s="72"/>
    </row>
    <row r="41" spans="1:17" s="83" customFormat="1" ht="6.6" x14ac:dyDescent="0.3">
      <c r="A41" s="107" t="s">
        <v>29</v>
      </c>
      <c r="B41" s="108"/>
      <c r="C41" s="108"/>
      <c r="D41" s="108"/>
      <c r="E41" s="108"/>
      <c r="F41" s="108"/>
      <c r="G41" s="108"/>
      <c r="H41" s="108"/>
      <c r="I41" s="108"/>
      <c r="J41" s="108"/>
      <c r="O41" s="84"/>
      <c r="P41" s="84"/>
      <c r="Q41" s="84"/>
    </row>
    <row r="42" spans="1:17" ht="39" customHeight="1" x14ac:dyDescent="0.3">
      <c r="A42" s="99" t="s">
        <v>26</v>
      </c>
      <c r="B42" s="100"/>
      <c r="C42" s="100"/>
      <c r="D42" s="100"/>
      <c r="E42" s="100"/>
      <c r="F42" s="100"/>
      <c r="G42" s="100"/>
      <c r="H42" s="100"/>
      <c r="I42" s="100"/>
      <c r="J42" s="100"/>
      <c r="K42" s="73"/>
      <c r="L42" s="73"/>
      <c r="M42" s="73"/>
      <c r="N42" s="73"/>
      <c r="O42" s="72"/>
      <c r="P42" s="72"/>
      <c r="Q42" s="72"/>
    </row>
    <row r="43" spans="1:17" s="83" customFormat="1" ht="6.6" x14ac:dyDescent="0.3">
      <c r="A43" s="107" t="s">
        <v>29</v>
      </c>
      <c r="B43" s="109"/>
      <c r="C43" s="109"/>
      <c r="D43" s="109"/>
      <c r="E43" s="109"/>
      <c r="F43" s="109"/>
      <c r="G43" s="109"/>
      <c r="H43" s="109"/>
      <c r="I43" s="109"/>
      <c r="J43" s="109"/>
      <c r="K43" s="85"/>
      <c r="L43" s="85"/>
      <c r="M43" s="85"/>
      <c r="N43" s="85"/>
      <c r="O43" s="84"/>
      <c r="P43" s="84"/>
      <c r="Q43" s="84"/>
    </row>
    <row r="44" spans="1:17" s="17" customFormat="1" ht="15.6" x14ac:dyDescent="0.3">
      <c r="A44" s="74" t="s">
        <v>18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7" ht="13.8" customHeight="1" x14ac:dyDescent="0.3">
      <c r="A45" s="110" t="s">
        <v>19</v>
      </c>
      <c r="B45" s="110"/>
      <c r="C45" s="110"/>
      <c r="D45" s="110"/>
      <c r="E45" s="110"/>
      <c r="F45" s="110"/>
      <c r="G45" s="110"/>
      <c r="H45" s="110"/>
      <c r="I45" s="110"/>
      <c r="J45" s="110"/>
      <c r="K45" s="4"/>
      <c r="L45" s="4"/>
      <c r="M45" s="4"/>
      <c r="N45" s="4"/>
    </row>
    <row r="46" spans="1:17" ht="13.8" customHeight="1" x14ac:dyDescent="0.3">
      <c r="A46" s="110" t="s">
        <v>24</v>
      </c>
      <c r="B46" s="110"/>
      <c r="C46" s="110"/>
      <c r="D46" s="110"/>
      <c r="E46" s="110"/>
      <c r="F46" s="110"/>
      <c r="G46" s="110"/>
      <c r="H46" s="110"/>
      <c r="I46" s="110"/>
      <c r="J46" s="110"/>
      <c r="K46" s="4"/>
      <c r="L46" s="4"/>
      <c r="M46" s="4"/>
      <c r="N46" s="4"/>
    </row>
    <row r="47" spans="1:17" ht="13.8" customHeight="1" x14ac:dyDescent="0.3">
      <c r="A47" s="110" t="s">
        <v>25</v>
      </c>
      <c r="B47" s="110"/>
      <c r="C47" s="110"/>
      <c r="D47" s="110"/>
      <c r="E47" s="110"/>
      <c r="F47" s="110"/>
      <c r="G47" s="110"/>
      <c r="H47" s="110"/>
      <c r="I47" s="110"/>
      <c r="J47" s="110"/>
      <c r="K47" s="4"/>
      <c r="L47" s="4"/>
      <c r="M47" s="4"/>
      <c r="N47" s="4"/>
    </row>
    <row r="48" spans="1:17" ht="13.8" customHeight="1" x14ac:dyDescent="0.3">
      <c r="A48" s="110" t="s">
        <v>20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4"/>
      <c r="L48" s="4"/>
      <c r="M48" s="4"/>
      <c r="N48" s="4"/>
    </row>
    <row r="49" spans="1:14" x14ac:dyDescent="0.3">
      <c r="A49" s="96" t="s">
        <v>22</v>
      </c>
      <c r="B49" s="9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x14ac:dyDescent="0.3">
      <c r="A50" s="76" t="s">
        <v>23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</sheetData>
  <mergeCells count="15">
    <mergeCell ref="A1:J1"/>
    <mergeCell ref="A49:B49"/>
    <mergeCell ref="A47:J47"/>
    <mergeCell ref="A48:J48"/>
    <mergeCell ref="A39:J39"/>
    <mergeCell ref="B3:J3"/>
    <mergeCell ref="A40:J40"/>
    <mergeCell ref="A42:J42"/>
    <mergeCell ref="A45:J45"/>
    <mergeCell ref="A46:J46"/>
    <mergeCell ref="A2:J2"/>
    <mergeCell ref="A20:J20"/>
    <mergeCell ref="A37:J37"/>
    <mergeCell ref="A41:J41"/>
    <mergeCell ref="A43:J43"/>
  </mergeCells>
  <pageMargins left="0.35" right="0" top="0.25" bottom="0" header="0.3" footer="0"/>
  <pageSetup scale="75" fitToWidth="2" orientation="portrait" horizontalDpi="300" verticalDpi="300" r:id="rId1"/>
  <headerFooter>
    <oddFooter>&amp;L&amp;10Minnesota Department of Revenue, Tax Research Division, December 29, 2011&amp;R&amp;P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Schroeder</dc:creator>
  <cp:lastModifiedBy>Mitchell Schroeder</cp:lastModifiedBy>
  <dcterms:created xsi:type="dcterms:W3CDTF">2019-09-18T13:21:15Z</dcterms:created>
  <dcterms:modified xsi:type="dcterms:W3CDTF">2019-10-11T18:36:19Z</dcterms:modified>
</cp:coreProperties>
</file>